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明细" sheetId="1" r:id="rId1"/>
  </sheets>
  <definedNames>
    <definedName name="_xlnm.Print_Titles" localSheetId="0">'明细'!$2:$2</definedName>
  </definedNames>
  <calcPr fullCalcOnLoad="1"/>
</workbook>
</file>

<file path=xl/sharedStrings.xml><?xml version="1.0" encoding="utf-8"?>
<sst xmlns="http://schemas.openxmlformats.org/spreadsheetml/2006/main" count="168" uniqueCount="130">
  <si>
    <t>教学补贴</t>
  </si>
  <si>
    <t>科研基地</t>
  </si>
  <si>
    <t>校补贴面积</t>
  </si>
  <si>
    <t>现使用房间</t>
  </si>
  <si>
    <t>食品生物技术</t>
  </si>
  <si>
    <t>食品化学营养</t>
  </si>
  <si>
    <t>粮油加工</t>
  </si>
  <si>
    <t>果品贮藏加工</t>
  </si>
  <si>
    <t>任亚梅</t>
  </si>
  <si>
    <t>畜产加工</t>
  </si>
  <si>
    <t>小计</t>
  </si>
  <si>
    <t>合计</t>
  </si>
  <si>
    <t>总计</t>
  </si>
  <si>
    <t>樊明涛</t>
  </si>
  <si>
    <t>教学用房</t>
  </si>
  <si>
    <t>粮食油脂及植物蛋白工程</t>
  </si>
  <si>
    <t>辅助用房</t>
  </si>
  <si>
    <t>419、423、424</t>
  </si>
  <si>
    <t>219、226、227</t>
  </si>
  <si>
    <t>206-1、207、215、216、217-1、217-2、218</t>
  </si>
  <si>
    <t>301、302、303、310</t>
  </si>
  <si>
    <t>204、205、222、318-2</t>
  </si>
  <si>
    <t>食品科学</t>
  </si>
  <si>
    <t>食品工程技术</t>
  </si>
  <si>
    <t>岳田利</t>
  </si>
  <si>
    <t>王云阳</t>
  </si>
  <si>
    <t>胡仲秋</t>
  </si>
  <si>
    <t>高振鹏</t>
  </si>
  <si>
    <t>彭帮柱</t>
  </si>
  <si>
    <t>赵旭博</t>
  </si>
  <si>
    <t>傅虹飞</t>
  </si>
  <si>
    <t>段旭昌</t>
  </si>
  <si>
    <t>陈香维</t>
  </si>
  <si>
    <t>史亚歌</t>
  </si>
  <si>
    <t>师俊玲</t>
  </si>
  <si>
    <t>吕欣</t>
  </si>
  <si>
    <t>孟江洪</t>
  </si>
  <si>
    <t>杨保伟</t>
  </si>
  <si>
    <t>王新</t>
  </si>
  <si>
    <t>夏效东</t>
  </si>
  <si>
    <t>彭晓丽</t>
  </si>
  <si>
    <t>张建新</t>
  </si>
  <si>
    <t>刘邻渭</t>
  </si>
  <si>
    <t>209、413</t>
  </si>
  <si>
    <t>王敏</t>
  </si>
  <si>
    <t>220、412</t>
  </si>
  <si>
    <t>刘学波</t>
  </si>
  <si>
    <t>王玉堂</t>
  </si>
  <si>
    <t>202、203</t>
  </si>
  <si>
    <t>李巨秀</t>
  </si>
  <si>
    <t>414、420</t>
  </si>
  <si>
    <t>白雪莲</t>
  </si>
  <si>
    <t>郭静</t>
  </si>
  <si>
    <t>李志西</t>
  </si>
  <si>
    <t>208、s212、s213</t>
  </si>
  <si>
    <t>张正茂</t>
  </si>
  <si>
    <t>粱灵</t>
  </si>
  <si>
    <t>张国权</t>
  </si>
  <si>
    <t>郑建梅</t>
  </si>
  <si>
    <t>欧阳韶晖</t>
  </si>
  <si>
    <t>栾广忠</t>
  </si>
  <si>
    <t>杜双奎</t>
  </si>
  <si>
    <t>于修烛</t>
  </si>
  <si>
    <t>刘兴华</t>
  </si>
  <si>
    <t>罗安伟</t>
  </si>
  <si>
    <t>寇莉萍</t>
  </si>
  <si>
    <t>徐怀德</t>
  </si>
  <si>
    <t>313、327</t>
  </si>
  <si>
    <t>415-1、415-2</t>
  </si>
  <si>
    <t>李志成</t>
  </si>
  <si>
    <t>葛武鹏</t>
  </si>
  <si>
    <t>311、318-1</t>
  </si>
  <si>
    <t>张静</t>
  </si>
  <si>
    <t>公共平台</t>
  </si>
  <si>
    <t>其他</t>
  </si>
  <si>
    <t>管理及辅助人员办公</t>
  </si>
  <si>
    <t>管理</t>
  </si>
  <si>
    <t>辅助人员</t>
  </si>
  <si>
    <t>测试中心</t>
  </si>
  <si>
    <t>检测</t>
  </si>
  <si>
    <t>新品种测试</t>
  </si>
  <si>
    <t>有机认证</t>
  </si>
  <si>
    <t>特殊用房</t>
  </si>
  <si>
    <t>农一站新建平房</t>
  </si>
  <si>
    <t>小麦中心晾晒平房</t>
  </si>
  <si>
    <t>姓名</t>
  </si>
  <si>
    <t>办公用房补贴</t>
  </si>
  <si>
    <t>超面积    （收费面积）</t>
  </si>
  <si>
    <t>收费金额</t>
  </si>
  <si>
    <t>袁亚宏</t>
  </si>
  <si>
    <t>314、322</t>
  </si>
  <si>
    <t>李忠宏</t>
  </si>
  <si>
    <t>402、403、405、406、417</t>
  </si>
  <si>
    <t>魏新元</t>
  </si>
  <si>
    <t>421、422</t>
  </si>
  <si>
    <t>323、325、326</t>
  </si>
  <si>
    <t>刘变芳</t>
  </si>
  <si>
    <t>食品安全</t>
  </si>
  <si>
    <t>407、408、411</t>
  </si>
  <si>
    <t>席美丽</t>
  </si>
  <si>
    <t>315、409、410</t>
  </si>
  <si>
    <t>李文浩</t>
  </si>
  <si>
    <t>王建国</t>
  </si>
  <si>
    <t>张道宏</t>
  </si>
  <si>
    <t>肖春霞</t>
  </si>
  <si>
    <t>郭春锋</t>
  </si>
  <si>
    <t>杨海华</t>
  </si>
  <si>
    <t>刘斌</t>
  </si>
  <si>
    <t>王亚学</t>
  </si>
  <si>
    <t>器材楼</t>
  </si>
  <si>
    <t>304、306、307、308、309、312、316、317、319、320、321、</t>
  </si>
  <si>
    <t>测试中心平房</t>
  </si>
  <si>
    <t>食品学院</t>
  </si>
  <si>
    <t>王建龙</t>
  </si>
  <si>
    <t>丁武</t>
  </si>
  <si>
    <t>龙芳羽</t>
  </si>
  <si>
    <t>2013年食品学院用房有偿使用面积及费用公示</t>
  </si>
  <si>
    <t>陈  琳</t>
  </si>
  <si>
    <t>薛  峰</t>
  </si>
  <si>
    <t>冯宪超</t>
  </si>
  <si>
    <t>单媛媛</t>
  </si>
  <si>
    <t>彭强</t>
  </si>
  <si>
    <t>10-12年到位科研经费补贴</t>
  </si>
  <si>
    <t>研究生补贴</t>
  </si>
  <si>
    <t>现实际使用面积</t>
  </si>
  <si>
    <t>收费标准</t>
  </si>
  <si>
    <t>辅助用房补贴</t>
  </si>
  <si>
    <t>小计</t>
  </si>
  <si>
    <t>合计</t>
  </si>
  <si>
    <t>备注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</si>
</sst>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_ "/>
    <numFmt numFmtId="179" formatCode="0.0_);[Red]\(0.0\)"/>
    <numFmt numFmtId="180" formatCode="0_ "/>
  </numFmts>
  <fonts count="15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0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48"/>
      <name val="宋体"/>
      <family val="0"/>
    </font>
    <font>
      <b/>
      <sz val="12"/>
      <color indexed="48"/>
      <name val="宋体"/>
      <family val="0"/>
    </font>
    <font>
      <sz val="12"/>
      <name val="黑体"/>
      <family val="0"/>
    </font>
    <font>
      <b/>
      <sz val="12"/>
      <name val="仿宋_GB2312"/>
      <family val="3"/>
    </font>
    <font>
      <sz val="12"/>
      <color indexed="12"/>
      <name val="宋体"/>
      <family val="0"/>
    </font>
    <font>
      <b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9" fontId="1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8" fontId="8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9" fontId="0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 horizontal="center"/>
    </xf>
    <xf numFmtId="179" fontId="5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vertical="center"/>
    </xf>
    <xf numFmtId="179" fontId="12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vertical="center" wrapText="1"/>
    </xf>
    <xf numFmtId="178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zoomScale="75" zoomScaleNormal="75" workbookViewId="0" topLeftCell="A25">
      <selection activeCell="O9" sqref="O9"/>
    </sheetView>
  </sheetViews>
  <sheetFormatPr defaultColWidth="9.00390625" defaultRowHeight="14.25"/>
  <cols>
    <col min="1" max="1" width="2.875" style="2" customWidth="1"/>
    <col min="2" max="2" width="9.125" style="2" customWidth="1"/>
    <col min="3" max="3" width="8.75390625" style="2" customWidth="1"/>
    <col min="4" max="4" width="9.25390625" style="0" customWidth="1"/>
    <col min="5" max="5" width="8.625" style="17" customWidth="1"/>
    <col min="6" max="6" width="10.875" style="30" customWidth="1"/>
    <col min="7" max="7" width="7.50390625" style="17" customWidth="1"/>
    <col min="8" max="8" width="9.75390625" style="0" customWidth="1"/>
    <col min="9" max="9" width="5.375" style="0" customWidth="1"/>
    <col min="10" max="10" width="10.125" style="46" customWidth="1"/>
    <col min="11" max="11" width="10.875" style="30" customWidth="1"/>
    <col min="12" max="12" width="10.625" style="5" customWidth="1"/>
    <col min="13" max="13" width="10.75390625" style="0" customWidth="1"/>
    <col min="14" max="14" width="7.75390625" style="17" customWidth="1"/>
    <col min="15" max="15" width="13.50390625" style="4" customWidth="1"/>
    <col min="16" max="16" width="11.25390625" style="24" customWidth="1"/>
    <col min="17" max="17" width="12.75390625" style="0" bestFit="1" customWidth="1"/>
  </cols>
  <sheetData>
    <row r="1" spans="1:16" ht="32.25" customHeight="1">
      <c r="A1" s="51" t="s">
        <v>116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16" ht="39.75" customHeight="1">
      <c r="A2" s="8"/>
      <c r="B2" s="8"/>
      <c r="C2" s="8" t="s">
        <v>85</v>
      </c>
      <c r="D2" s="8" t="s">
        <v>86</v>
      </c>
      <c r="E2" s="8" t="s">
        <v>123</v>
      </c>
      <c r="F2" s="10" t="s">
        <v>122</v>
      </c>
      <c r="G2" s="8" t="s">
        <v>126</v>
      </c>
      <c r="H2" s="8" t="s">
        <v>0</v>
      </c>
      <c r="I2" s="9" t="s">
        <v>1</v>
      </c>
      <c r="J2" s="35" t="s">
        <v>2</v>
      </c>
      <c r="K2" s="10" t="s">
        <v>124</v>
      </c>
      <c r="L2" s="11" t="s">
        <v>3</v>
      </c>
      <c r="M2" s="8" t="s">
        <v>87</v>
      </c>
      <c r="N2" s="9" t="s">
        <v>125</v>
      </c>
      <c r="O2" s="12" t="s">
        <v>88</v>
      </c>
      <c r="P2" s="14" t="s">
        <v>129</v>
      </c>
    </row>
    <row r="3" spans="1:16" ht="18" customHeight="1">
      <c r="A3" s="56" t="s">
        <v>22</v>
      </c>
      <c r="B3" s="53" t="s">
        <v>23</v>
      </c>
      <c r="C3" s="13" t="s">
        <v>24</v>
      </c>
      <c r="D3" s="14">
        <v>20</v>
      </c>
      <c r="E3" s="37"/>
      <c r="F3" s="36"/>
      <c r="G3" s="37"/>
      <c r="H3" s="33"/>
      <c r="I3" s="33"/>
      <c r="J3" s="44"/>
      <c r="K3" s="40"/>
      <c r="L3" s="53" t="s">
        <v>110</v>
      </c>
      <c r="M3" s="14"/>
      <c r="N3" s="37"/>
      <c r="O3" s="25"/>
      <c r="P3" s="21"/>
    </row>
    <row r="4" spans="1:16" ht="18" customHeight="1">
      <c r="A4" s="56"/>
      <c r="B4" s="53"/>
      <c r="C4" s="13" t="s">
        <v>89</v>
      </c>
      <c r="D4" s="14">
        <v>20</v>
      </c>
      <c r="E4" s="37"/>
      <c r="F4" s="36"/>
      <c r="G4" s="37"/>
      <c r="H4" s="33"/>
      <c r="I4" s="33"/>
      <c r="J4" s="44"/>
      <c r="K4" s="40"/>
      <c r="L4" s="53"/>
      <c r="M4" s="14"/>
      <c r="N4" s="37"/>
      <c r="O4" s="25"/>
      <c r="P4" s="21"/>
    </row>
    <row r="5" spans="1:16" ht="18" customHeight="1">
      <c r="A5" s="56"/>
      <c r="B5" s="53"/>
      <c r="C5" s="13" t="s">
        <v>25</v>
      </c>
      <c r="D5" s="14">
        <v>10</v>
      </c>
      <c r="E5" s="37"/>
      <c r="F5" s="36"/>
      <c r="G5" s="37"/>
      <c r="H5" s="33"/>
      <c r="I5" s="33"/>
      <c r="J5" s="44"/>
      <c r="K5" s="40"/>
      <c r="L5" s="53"/>
      <c r="M5" s="14"/>
      <c r="N5" s="37"/>
      <c r="O5" s="25"/>
      <c r="P5" s="21"/>
    </row>
    <row r="6" spans="1:16" ht="18" customHeight="1">
      <c r="A6" s="56"/>
      <c r="B6" s="53"/>
      <c r="C6" s="13" t="s">
        <v>26</v>
      </c>
      <c r="D6" s="14">
        <v>6</v>
      </c>
      <c r="E6" s="37"/>
      <c r="F6" s="36"/>
      <c r="G6" s="37"/>
      <c r="H6" s="33"/>
      <c r="I6" s="33"/>
      <c r="J6" s="44"/>
      <c r="K6" s="40"/>
      <c r="L6" s="53"/>
      <c r="M6" s="14"/>
      <c r="N6" s="37"/>
      <c r="O6" s="25"/>
      <c r="P6" s="21"/>
    </row>
    <row r="7" spans="1:16" ht="18" customHeight="1">
      <c r="A7" s="56"/>
      <c r="B7" s="53"/>
      <c r="C7" s="13" t="s">
        <v>27</v>
      </c>
      <c r="D7" s="14">
        <v>10</v>
      </c>
      <c r="E7" s="37"/>
      <c r="F7" s="36"/>
      <c r="G7" s="37"/>
      <c r="H7" s="33"/>
      <c r="I7" s="33"/>
      <c r="J7" s="44"/>
      <c r="K7" s="40"/>
      <c r="L7" s="53"/>
      <c r="M7" s="14"/>
      <c r="N7" s="37"/>
      <c r="O7" s="25"/>
      <c r="P7" s="21"/>
    </row>
    <row r="8" spans="1:16" ht="18" customHeight="1">
      <c r="A8" s="56"/>
      <c r="B8" s="53"/>
      <c r="C8" s="13" t="s">
        <v>28</v>
      </c>
      <c r="D8" s="14">
        <v>10</v>
      </c>
      <c r="E8" s="37"/>
      <c r="F8" s="36"/>
      <c r="G8" s="37"/>
      <c r="H8" s="33"/>
      <c r="I8" s="33"/>
      <c r="J8" s="44"/>
      <c r="K8" s="40"/>
      <c r="L8" s="53"/>
      <c r="M8" s="14"/>
      <c r="N8" s="37"/>
      <c r="O8" s="25"/>
      <c r="P8" s="21"/>
    </row>
    <row r="9" spans="1:16" ht="18" customHeight="1">
      <c r="A9" s="56"/>
      <c r="B9" s="53"/>
      <c r="C9" s="13" t="s">
        <v>29</v>
      </c>
      <c r="D9" s="14">
        <v>6</v>
      </c>
      <c r="E9" s="37"/>
      <c r="F9" s="36"/>
      <c r="G9" s="37"/>
      <c r="H9" s="33"/>
      <c r="I9" s="33"/>
      <c r="J9" s="44"/>
      <c r="K9" s="40"/>
      <c r="L9" s="53"/>
      <c r="M9" s="14"/>
      <c r="N9" s="37"/>
      <c r="O9" s="25"/>
      <c r="P9" s="21"/>
    </row>
    <row r="10" spans="1:16" ht="18" customHeight="1">
      <c r="A10" s="56"/>
      <c r="B10" s="53"/>
      <c r="C10" s="13" t="s">
        <v>52</v>
      </c>
      <c r="D10" s="14">
        <v>6</v>
      </c>
      <c r="E10" s="37"/>
      <c r="F10" s="36"/>
      <c r="G10" s="37"/>
      <c r="H10" s="33"/>
      <c r="I10" s="33"/>
      <c r="J10" s="44"/>
      <c r="K10" s="40"/>
      <c r="L10" s="53"/>
      <c r="M10" s="14"/>
      <c r="N10" s="37"/>
      <c r="O10" s="25"/>
      <c r="P10" s="21"/>
    </row>
    <row r="11" spans="1:16" ht="18" customHeight="1">
      <c r="A11" s="56"/>
      <c r="B11" s="53"/>
      <c r="C11" s="13" t="s">
        <v>30</v>
      </c>
      <c r="D11" s="14">
        <v>6</v>
      </c>
      <c r="E11" s="37"/>
      <c r="F11" s="36"/>
      <c r="G11" s="37"/>
      <c r="H11" s="33"/>
      <c r="I11" s="33"/>
      <c r="J11" s="44"/>
      <c r="K11" s="40"/>
      <c r="L11" s="53"/>
      <c r="M11" s="14"/>
      <c r="N11" s="37"/>
      <c r="O11" s="25"/>
      <c r="P11" s="21"/>
    </row>
    <row r="12" spans="1:16" ht="18" customHeight="1">
      <c r="A12" s="56"/>
      <c r="B12" s="53"/>
      <c r="C12" s="13" t="s">
        <v>102</v>
      </c>
      <c r="D12" s="14">
        <v>6</v>
      </c>
      <c r="E12" s="37"/>
      <c r="F12" s="36"/>
      <c r="G12" s="37"/>
      <c r="H12" s="33"/>
      <c r="I12" s="33"/>
      <c r="J12" s="44"/>
      <c r="K12" s="40"/>
      <c r="L12" s="53"/>
      <c r="M12" s="14"/>
      <c r="N12" s="37"/>
      <c r="O12" s="25"/>
      <c r="P12" s="21"/>
    </row>
    <row r="13" spans="1:16" ht="18" customHeight="1">
      <c r="A13" s="56"/>
      <c r="B13" s="53"/>
      <c r="C13" s="13" t="s">
        <v>105</v>
      </c>
      <c r="D13" s="14">
        <v>6</v>
      </c>
      <c r="E13" s="37"/>
      <c r="F13" s="36"/>
      <c r="G13" s="37"/>
      <c r="H13" s="33"/>
      <c r="I13" s="33"/>
      <c r="J13" s="44"/>
      <c r="K13" s="40"/>
      <c r="L13" s="53"/>
      <c r="M13" s="14"/>
      <c r="N13" s="37"/>
      <c r="O13" s="25"/>
      <c r="P13" s="21"/>
    </row>
    <row r="14" spans="1:16" ht="18" customHeight="1">
      <c r="A14" s="56"/>
      <c r="B14" s="53"/>
      <c r="C14" s="13" t="s">
        <v>106</v>
      </c>
      <c r="D14" s="14">
        <v>6</v>
      </c>
      <c r="E14" s="37"/>
      <c r="F14" s="36"/>
      <c r="G14" s="37"/>
      <c r="H14" s="33"/>
      <c r="I14" s="33"/>
      <c r="J14" s="44"/>
      <c r="K14" s="40"/>
      <c r="L14" s="53"/>
      <c r="M14" s="14"/>
      <c r="N14" s="37"/>
      <c r="O14" s="25"/>
      <c r="P14" s="21"/>
    </row>
    <row r="15" spans="1:16" ht="18" customHeight="1">
      <c r="A15" s="56"/>
      <c r="B15" s="53"/>
      <c r="C15" s="13" t="s">
        <v>107</v>
      </c>
      <c r="D15" s="14">
        <v>6</v>
      </c>
      <c r="E15" s="37"/>
      <c r="F15" s="36"/>
      <c r="G15" s="37"/>
      <c r="H15" s="33"/>
      <c r="I15" s="33"/>
      <c r="J15" s="44"/>
      <c r="K15" s="40"/>
      <c r="L15" s="53"/>
      <c r="M15" s="14"/>
      <c r="N15" s="37"/>
      <c r="O15" s="25"/>
      <c r="P15" s="21"/>
    </row>
    <row r="16" spans="1:16" ht="18" customHeight="1">
      <c r="A16" s="56"/>
      <c r="B16" s="53"/>
      <c r="C16" s="13" t="s">
        <v>108</v>
      </c>
      <c r="D16" s="14">
        <v>6</v>
      </c>
      <c r="E16" s="37"/>
      <c r="F16" s="36"/>
      <c r="G16" s="37"/>
      <c r="H16" s="33"/>
      <c r="I16" s="33"/>
      <c r="J16" s="44"/>
      <c r="K16" s="40"/>
      <c r="L16" s="53"/>
      <c r="M16" s="14"/>
      <c r="N16" s="37"/>
      <c r="O16" s="25"/>
      <c r="P16" s="21"/>
    </row>
    <row r="17" spans="1:16" ht="18" customHeight="1">
      <c r="A17" s="56"/>
      <c r="B17" s="53"/>
      <c r="C17" s="13" t="s">
        <v>115</v>
      </c>
      <c r="D17" s="14">
        <v>6</v>
      </c>
      <c r="E17" s="37"/>
      <c r="F17" s="36"/>
      <c r="G17" s="37"/>
      <c r="H17" s="33"/>
      <c r="I17" s="33"/>
      <c r="J17" s="44"/>
      <c r="K17" s="40"/>
      <c r="L17" s="53"/>
      <c r="M17" s="14"/>
      <c r="N17" s="37"/>
      <c r="O17" s="25"/>
      <c r="P17" s="21"/>
    </row>
    <row r="18" spans="1:16" s="3" customFormat="1" ht="18" customHeight="1">
      <c r="A18" s="56"/>
      <c r="B18" s="53"/>
      <c r="C18" s="15" t="s">
        <v>10</v>
      </c>
      <c r="D18" s="16">
        <f>SUM(D3:D17)</f>
        <v>130</v>
      </c>
      <c r="E18" s="16">
        <v>221.5</v>
      </c>
      <c r="F18" s="26">
        <v>149.13166666666666</v>
      </c>
      <c r="G18" s="16"/>
      <c r="H18" s="34"/>
      <c r="I18" s="34"/>
      <c r="J18" s="28">
        <f>SUM(D18:I18)</f>
        <v>500.63166666666666</v>
      </c>
      <c r="K18" s="41">
        <v>302.4</v>
      </c>
      <c r="L18" s="53"/>
      <c r="M18" s="26">
        <f>K18-J18</f>
        <v>-198.23166666666668</v>
      </c>
      <c r="N18" s="16">
        <v>120</v>
      </c>
      <c r="O18" s="26">
        <f>M18*N18</f>
        <v>-23787.800000000003</v>
      </c>
      <c r="P18" s="22"/>
    </row>
    <row r="19" spans="1:16" ht="18" customHeight="1">
      <c r="A19" s="56"/>
      <c r="B19" s="53"/>
      <c r="C19" s="13" t="s">
        <v>31</v>
      </c>
      <c r="D19" s="14">
        <v>10</v>
      </c>
      <c r="E19" s="14"/>
      <c r="F19" s="25"/>
      <c r="G19" s="14"/>
      <c r="H19" s="33"/>
      <c r="I19" s="33"/>
      <c r="J19" s="45"/>
      <c r="K19" s="36"/>
      <c r="L19" s="55" t="s">
        <v>90</v>
      </c>
      <c r="M19" s="14"/>
      <c r="N19" s="14"/>
      <c r="O19" s="25"/>
      <c r="P19" s="21"/>
    </row>
    <row r="20" spans="1:16" ht="18" customHeight="1">
      <c r="A20" s="56"/>
      <c r="B20" s="53"/>
      <c r="C20" s="13" t="s">
        <v>91</v>
      </c>
      <c r="D20" s="14">
        <v>10</v>
      </c>
      <c r="E20" s="14"/>
      <c r="F20" s="25"/>
      <c r="G20" s="14"/>
      <c r="H20" s="33"/>
      <c r="I20" s="33"/>
      <c r="J20" s="45"/>
      <c r="K20" s="36"/>
      <c r="L20" s="55"/>
      <c r="M20" s="14"/>
      <c r="N20" s="14"/>
      <c r="O20" s="25"/>
      <c r="P20" s="21"/>
    </row>
    <row r="21" spans="1:16" ht="18" customHeight="1">
      <c r="A21" s="56"/>
      <c r="B21" s="53"/>
      <c r="C21" s="13" t="s">
        <v>32</v>
      </c>
      <c r="D21" s="14">
        <v>6</v>
      </c>
      <c r="E21" s="14"/>
      <c r="F21" s="25"/>
      <c r="G21" s="14"/>
      <c r="H21" s="33"/>
      <c r="I21" s="33"/>
      <c r="J21" s="45"/>
      <c r="K21" s="36"/>
      <c r="L21" s="55"/>
      <c r="M21" s="14"/>
      <c r="N21" s="14"/>
      <c r="O21" s="25"/>
      <c r="P21" s="21"/>
    </row>
    <row r="22" spans="1:16" ht="18" customHeight="1">
      <c r="A22" s="56"/>
      <c r="B22" s="53"/>
      <c r="C22" s="13" t="s">
        <v>33</v>
      </c>
      <c r="D22" s="14">
        <v>6</v>
      </c>
      <c r="E22" s="14"/>
      <c r="F22" s="25"/>
      <c r="G22" s="14"/>
      <c r="H22" s="33"/>
      <c r="I22" s="33"/>
      <c r="J22" s="45"/>
      <c r="K22" s="36"/>
      <c r="L22" s="55"/>
      <c r="M22" s="14"/>
      <c r="N22" s="14"/>
      <c r="O22" s="25"/>
      <c r="P22" s="21"/>
    </row>
    <row r="23" spans="1:16" s="3" customFormat="1" ht="18" customHeight="1">
      <c r="A23" s="56"/>
      <c r="B23" s="53"/>
      <c r="C23" s="15" t="s">
        <v>10</v>
      </c>
      <c r="D23" s="16">
        <f>SUM(D19:D22)</f>
        <v>32</v>
      </c>
      <c r="E23" s="16">
        <v>27.5</v>
      </c>
      <c r="F23" s="26">
        <v>2.7</v>
      </c>
      <c r="G23" s="16"/>
      <c r="H23" s="34"/>
      <c r="I23" s="34"/>
      <c r="J23" s="28">
        <f>SUM(D23:I23)</f>
        <v>62.2</v>
      </c>
      <c r="K23" s="26">
        <v>70.2</v>
      </c>
      <c r="L23" s="55"/>
      <c r="M23" s="26">
        <f>K23-J23</f>
        <v>8</v>
      </c>
      <c r="N23" s="16">
        <v>120</v>
      </c>
      <c r="O23" s="26">
        <f>M23*N23</f>
        <v>960</v>
      </c>
      <c r="P23" s="22"/>
    </row>
    <row r="24" spans="1:16" s="3" customFormat="1" ht="18" customHeight="1">
      <c r="A24" s="56"/>
      <c r="B24" s="53"/>
      <c r="C24" s="15" t="s">
        <v>11</v>
      </c>
      <c r="D24" s="16">
        <f>D18+D23</f>
        <v>162</v>
      </c>
      <c r="E24" s="16">
        <f>SUM(E3:E23)</f>
        <v>249</v>
      </c>
      <c r="F24" s="26">
        <f>SUM(F18:F23)</f>
        <v>151.83166666666665</v>
      </c>
      <c r="G24" s="16"/>
      <c r="H24" s="34"/>
      <c r="I24" s="34"/>
      <c r="J24" s="28">
        <f>SUM(J3:J23)</f>
        <v>562.8316666666667</v>
      </c>
      <c r="K24" s="26">
        <f>SUM(K18:K23)</f>
        <v>372.59999999999997</v>
      </c>
      <c r="L24" s="38"/>
      <c r="M24" s="26">
        <f>K24-J24</f>
        <v>-190.23166666666674</v>
      </c>
      <c r="N24" s="16">
        <v>120</v>
      </c>
      <c r="O24" s="26">
        <f>N24*M24</f>
        <v>-22827.80000000001</v>
      </c>
      <c r="P24" s="22"/>
    </row>
    <row r="25" spans="1:16" ht="18" customHeight="1">
      <c r="A25" s="56"/>
      <c r="B25" s="53" t="s">
        <v>4</v>
      </c>
      <c r="C25" s="13" t="s">
        <v>13</v>
      </c>
      <c r="D25" s="14">
        <v>20</v>
      </c>
      <c r="E25" s="14"/>
      <c r="F25" s="25"/>
      <c r="G25" s="14"/>
      <c r="H25" s="33"/>
      <c r="I25" s="33"/>
      <c r="J25" s="45"/>
      <c r="K25" s="25"/>
      <c r="L25" s="53" t="s">
        <v>92</v>
      </c>
      <c r="M25" s="14"/>
      <c r="N25" s="14"/>
      <c r="O25" s="25"/>
      <c r="P25" s="21"/>
    </row>
    <row r="26" spans="1:16" ht="18" customHeight="1">
      <c r="A26" s="56"/>
      <c r="B26" s="53"/>
      <c r="C26" s="13" t="s">
        <v>93</v>
      </c>
      <c r="D26" s="14">
        <v>10</v>
      </c>
      <c r="E26" s="14"/>
      <c r="F26" s="25"/>
      <c r="G26" s="14"/>
      <c r="H26" s="33"/>
      <c r="I26" s="33"/>
      <c r="J26" s="45"/>
      <c r="K26" s="25"/>
      <c r="L26" s="53"/>
      <c r="M26" s="14"/>
      <c r="N26" s="14"/>
      <c r="O26" s="25"/>
      <c r="P26" s="21"/>
    </row>
    <row r="27" spans="1:16" s="3" customFormat="1" ht="18" customHeight="1">
      <c r="A27" s="56"/>
      <c r="B27" s="53"/>
      <c r="C27" s="15" t="s">
        <v>10</v>
      </c>
      <c r="D27" s="16">
        <f>SUM(D25:D26)</f>
        <v>30</v>
      </c>
      <c r="E27" s="16">
        <v>107</v>
      </c>
      <c r="F27" s="26">
        <v>11.6</v>
      </c>
      <c r="G27" s="16"/>
      <c r="H27" s="34"/>
      <c r="I27" s="34"/>
      <c r="J27" s="28">
        <f>SUM(D27:I27)</f>
        <v>148.6</v>
      </c>
      <c r="K27" s="26">
        <v>129.6</v>
      </c>
      <c r="L27" s="53"/>
      <c r="M27" s="26">
        <f>K27-J27</f>
        <v>-19</v>
      </c>
      <c r="N27" s="16">
        <v>120</v>
      </c>
      <c r="O27" s="26">
        <f>M27*N27</f>
        <v>-2280</v>
      </c>
      <c r="P27" s="22"/>
    </row>
    <row r="28" spans="1:16" ht="18" customHeight="1">
      <c r="A28" s="56"/>
      <c r="B28" s="53"/>
      <c r="C28" s="13" t="s">
        <v>34</v>
      </c>
      <c r="D28" s="14">
        <v>20</v>
      </c>
      <c r="E28" s="14"/>
      <c r="F28" s="25"/>
      <c r="G28" s="14"/>
      <c r="H28" s="33"/>
      <c r="I28" s="33"/>
      <c r="J28" s="45"/>
      <c r="K28" s="25"/>
      <c r="L28" s="54" t="s">
        <v>94</v>
      </c>
      <c r="M28" s="14"/>
      <c r="N28" s="14"/>
      <c r="O28" s="25"/>
      <c r="P28" s="21"/>
    </row>
    <row r="29" spans="1:16" s="3" customFormat="1" ht="18" customHeight="1">
      <c r="A29" s="56"/>
      <c r="B29" s="53"/>
      <c r="C29" s="15" t="s">
        <v>10</v>
      </c>
      <c r="D29" s="16">
        <f>SUM(D28)</f>
        <v>20</v>
      </c>
      <c r="E29" s="16">
        <v>65</v>
      </c>
      <c r="F29" s="26">
        <v>13.7</v>
      </c>
      <c r="G29" s="16"/>
      <c r="H29" s="34"/>
      <c r="I29" s="34"/>
      <c r="J29" s="28">
        <f>SUM(D29:I29)</f>
        <v>98.7</v>
      </c>
      <c r="K29" s="26">
        <v>78.96</v>
      </c>
      <c r="L29" s="54"/>
      <c r="M29" s="16">
        <f>K29-J29</f>
        <v>-19.74000000000001</v>
      </c>
      <c r="N29" s="16">
        <v>120</v>
      </c>
      <c r="O29" s="26">
        <f>M29*N29</f>
        <v>-2368.800000000001</v>
      </c>
      <c r="P29" s="22"/>
    </row>
    <row r="30" spans="1:16" ht="18" customHeight="1">
      <c r="A30" s="56"/>
      <c r="B30" s="53"/>
      <c r="C30" s="13" t="s">
        <v>35</v>
      </c>
      <c r="D30" s="14">
        <v>10</v>
      </c>
      <c r="E30" s="14"/>
      <c r="F30" s="25"/>
      <c r="G30" s="14"/>
      <c r="H30" s="33"/>
      <c r="I30" s="33"/>
      <c r="J30" s="45"/>
      <c r="K30" s="25"/>
      <c r="L30" s="54" t="s">
        <v>95</v>
      </c>
      <c r="M30" s="14"/>
      <c r="N30" s="14"/>
      <c r="O30" s="25"/>
      <c r="P30" s="21"/>
    </row>
    <row r="31" spans="1:16" ht="18" customHeight="1">
      <c r="A31" s="56"/>
      <c r="B31" s="53"/>
      <c r="C31" s="13" t="s">
        <v>96</v>
      </c>
      <c r="D31" s="14">
        <v>10</v>
      </c>
      <c r="E31" s="14"/>
      <c r="F31" s="25"/>
      <c r="G31" s="14"/>
      <c r="H31" s="33"/>
      <c r="I31" s="33"/>
      <c r="J31" s="45"/>
      <c r="K31" s="25"/>
      <c r="L31" s="54"/>
      <c r="M31" s="14"/>
      <c r="N31" s="14"/>
      <c r="O31" s="25"/>
      <c r="P31" s="21"/>
    </row>
    <row r="32" spans="1:16" s="3" customFormat="1" ht="18" customHeight="1">
      <c r="A32" s="56"/>
      <c r="B32" s="53"/>
      <c r="C32" s="15" t="s">
        <v>10</v>
      </c>
      <c r="D32" s="16">
        <f>SUM(D30:D31)</f>
        <v>20</v>
      </c>
      <c r="E32" s="16">
        <v>47.5</v>
      </c>
      <c r="F32" s="26">
        <v>52.7</v>
      </c>
      <c r="G32" s="16"/>
      <c r="H32" s="34"/>
      <c r="I32" s="34"/>
      <c r="J32" s="28">
        <f>SUM(D32:I32)</f>
        <v>120.2</v>
      </c>
      <c r="K32" s="26">
        <v>82.1</v>
      </c>
      <c r="L32" s="54"/>
      <c r="M32" s="26">
        <f>K32-J32</f>
        <v>-38.10000000000001</v>
      </c>
      <c r="N32" s="16">
        <v>120</v>
      </c>
      <c r="O32" s="26">
        <f>M32*N32</f>
        <v>-4572.000000000001</v>
      </c>
      <c r="P32" s="22"/>
    </row>
    <row r="33" spans="1:16" s="3" customFormat="1" ht="18" customHeight="1">
      <c r="A33" s="56"/>
      <c r="B33" s="53"/>
      <c r="C33" s="15" t="s">
        <v>11</v>
      </c>
      <c r="D33" s="16">
        <f>D27+D29+D32</f>
        <v>70</v>
      </c>
      <c r="E33" s="16">
        <f>SUM(E25:E32)</f>
        <v>219.5</v>
      </c>
      <c r="F33" s="26">
        <f>SUM(F25:F32)</f>
        <v>78</v>
      </c>
      <c r="G33" s="16"/>
      <c r="H33" s="34"/>
      <c r="I33" s="34"/>
      <c r="J33" s="28">
        <f>SUM(D33:I33)</f>
        <v>367.5</v>
      </c>
      <c r="K33" s="26">
        <f>K29+K32+K27</f>
        <v>290.65999999999997</v>
      </c>
      <c r="L33" s="38"/>
      <c r="M33" s="26">
        <f>K33-J33</f>
        <v>-76.84000000000003</v>
      </c>
      <c r="N33" s="16">
        <v>120</v>
      </c>
      <c r="O33" s="26">
        <f>N33*M33</f>
        <v>-9220.800000000003</v>
      </c>
      <c r="P33" s="22"/>
    </row>
    <row r="34" spans="1:16" ht="18" customHeight="1">
      <c r="A34" s="56"/>
      <c r="B34" s="53" t="s">
        <v>97</v>
      </c>
      <c r="C34" s="13" t="s">
        <v>36</v>
      </c>
      <c r="D34" s="14">
        <v>20</v>
      </c>
      <c r="E34" s="14"/>
      <c r="F34" s="25"/>
      <c r="G34" s="14"/>
      <c r="H34" s="33"/>
      <c r="I34" s="33"/>
      <c r="J34" s="45"/>
      <c r="K34" s="25"/>
      <c r="L34" s="53" t="s">
        <v>98</v>
      </c>
      <c r="M34" s="14"/>
      <c r="N34" s="14"/>
      <c r="O34" s="25"/>
      <c r="P34" s="21"/>
    </row>
    <row r="35" spans="1:16" ht="18" customHeight="1">
      <c r="A35" s="56"/>
      <c r="B35" s="53"/>
      <c r="C35" s="13" t="s">
        <v>99</v>
      </c>
      <c r="D35" s="14">
        <v>6</v>
      </c>
      <c r="E35" s="14"/>
      <c r="F35" s="25"/>
      <c r="G35" s="14"/>
      <c r="H35" s="33"/>
      <c r="I35" s="33"/>
      <c r="J35" s="45"/>
      <c r="K35" s="25"/>
      <c r="L35" s="53"/>
      <c r="M35" s="14"/>
      <c r="N35" s="14"/>
      <c r="O35" s="25"/>
      <c r="P35" s="21"/>
    </row>
    <row r="36" spans="1:16" ht="18" customHeight="1">
      <c r="A36" s="56"/>
      <c r="B36" s="53"/>
      <c r="C36" s="13" t="s">
        <v>37</v>
      </c>
      <c r="D36" s="14">
        <v>10</v>
      </c>
      <c r="E36" s="14"/>
      <c r="F36" s="25"/>
      <c r="G36" s="14"/>
      <c r="H36" s="33"/>
      <c r="I36" s="33"/>
      <c r="J36" s="45"/>
      <c r="K36" s="25"/>
      <c r="L36" s="53"/>
      <c r="M36" s="14"/>
      <c r="N36" s="14"/>
      <c r="O36" s="25"/>
      <c r="P36" s="21"/>
    </row>
    <row r="37" spans="1:16" ht="18" customHeight="1">
      <c r="A37" s="56"/>
      <c r="B37" s="53"/>
      <c r="C37" s="13" t="s">
        <v>38</v>
      </c>
      <c r="D37" s="14">
        <v>10</v>
      </c>
      <c r="E37" s="14"/>
      <c r="F37" s="25"/>
      <c r="G37" s="14"/>
      <c r="H37" s="33"/>
      <c r="I37" s="33"/>
      <c r="J37" s="45"/>
      <c r="K37" s="25"/>
      <c r="L37" s="53"/>
      <c r="M37" s="14"/>
      <c r="N37" s="14"/>
      <c r="O37" s="25"/>
      <c r="P37" s="21"/>
    </row>
    <row r="38" spans="1:16" ht="18" customHeight="1">
      <c r="A38" s="56"/>
      <c r="B38" s="53"/>
      <c r="C38" s="13" t="s">
        <v>39</v>
      </c>
      <c r="D38" s="14">
        <v>20</v>
      </c>
      <c r="E38" s="14"/>
      <c r="F38" s="25"/>
      <c r="G38" s="14"/>
      <c r="H38" s="33"/>
      <c r="I38" s="33"/>
      <c r="J38" s="45"/>
      <c r="K38" s="25"/>
      <c r="L38" s="53"/>
      <c r="M38" s="14"/>
      <c r="N38" s="14"/>
      <c r="O38" s="25"/>
      <c r="P38" s="21"/>
    </row>
    <row r="39" spans="1:16" ht="18" customHeight="1">
      <c r="A39" s="56"/>
      <c r="B39" s="53"/>
      <c r="C39" s="13" t="s">
        <v>40</v>
      </c>
      <c r="D39" s="14">
        <v>6</v>
      </c>
      <c r="E39" s="14"/>
      <c r="F39" s="25"/>
      <c r="G39" s="14"/>
      <c r="H39" s="33"/>
      <c r="I39" s="33"/>
      <c r="J39" s="45"/>
      <c r="K39" s="25"/>
      <c r="L39" s="53"/>
      <c r="M39" s="14"/>
      <c r="N39" s="14"/>
      <c r="O39" s="25"/>
      <c r="P39" s="21"/>
    </row>
    <row r="40" spans="1:16" s="3" customFormat="1" ht="18" customHeight="1">
      <c r="A40" s="56"/>
      <c r="B40" s="53"/>
      <c r="C40" s="15" t="s">
        <v>10</v>
      </c>
      <c r="D40" s="16">
        <f>SUM(D34:D39)</f>
        <v>72</v>
      </c>
      <c r="E40" s="16">
        <v>72.5</v>
      </c>
      <c r="F40" s="26">
        <v>43.6</v>
      </c>
      <c r="G40" s="16"/>
      <c r="H40" s="34"/>
      <c r="I40" s="34"/>
      <c r="J40" s="28">
        <f>SUM(D40:I40)</f>
        <v>188.1</v>
      </c>
      <c r="K40" s="26">
        <v>129.6</v>
      </c>
      <c r="L40" s="38"/>
      <c r="M40" s="26">
        <f>K40-J40</f>
        <v>-58.5</v>
      </c>
      <c r="N40" s="16">
        <v>120</v>
      </c>
      <c r="O40" s="26">
        <f>N40*M40</f>
        <v>-7020</v>
      </c>
      <c r="P40" s="22"/>
    </row>
    <row r="41" spans="1:16" ht="18" customHeight="1">
      <c r="A41" s="56"/>
      <c r="B41" s="53"/>
      <c r="C41" s="13" t="s">
        <v>41</v>
      </c>
      <c r="D41" s="14">
        <v>20</v>
      </c>
      <c r="E41" s="14"/>
      <c r="F41" s="25"/>
      <c r="G41" s="14"/>
      <c r="H41" s="33"/>
      <c r="I41" s="33"/>
      <c r="J41" s="45"/>
      <c r="K41" s="25"/>
      <c r="L41" s="54" t="s">
        <v>100</v>
      </c>
      <c r="M41" s="14"/>
      <c r="N41" s="14"/>
      <c r="O41" s="25"/>
      <c r="P41" s="21"/>
    </row>
    <row r="42" spans="1:16" s="3" customFormat="1" ht="18" customHeight="1">
      <c r="A42" s="56"/>
      <c r="B42" s="53"/>
      <c r="C42" s="15" t="s">
        <v>10</v>
      </c>
      <c r="D42" s="16">
        <f>SUM(D41)</f>
        <v>20</v>
      </c>
      <c r="E42" s="16">
        <v>25</v>
      </c>
      <c r="F42" s="26">
        <v>8.6</v>
      </c>
      <c r="G42" s="16"/>
      <c r="H42" s="34"/>
      <c r="I42" s="34"/>
      <c r="J42" s="28">
        <f>SUM(D42:I42)</f>
        <v>53.6</v>
      </c>
      <c r="K42" s="26">
        <v>64.8</v>
      </c>
      <c r="L42" s="54"/>
      <c r="M42" s="26">
        <f>K42-J42</f>
        <v>11.199999999999996</v>
      </c>
      <c r="N42" s="16">
        <v>120</v>
      </c>
      <c r="O42" s="26">
        <f>N42*M42</f>
        <v>1343.9999999999995</v>
      </c>
      <c r="P42" s="22"/>
    </row>
    <row r="43" spans="1:16" s="3" customFormat="1" ht="18" customHeight="1">
      <c r="A43" s="56"/>
      <c r="B43" s="53"/>
      <c r="C43" s="15" t="s">
        <v>11</v>
      </c>
      <c r="D43" s="16">
        <f>D40+D42</f>
        <v>92</v>
      </c>
      <c r="E43" s="16">
        <f>SUM(E40:E42)</f>
        <v>97.5</v>
      </c>
      <c r="F43" s="26">
        <f>SUM(F34:F42)</f>
        <v>52.2</v>
      </c>
      <c r="G43" s="16"/>
      <c r="H43" s="34"/>
      <c r="I43" s="34"/>
      <c r="J43" s="28">
        <f>J40+J42</f>
        <v>241.7</v>
      </c>
      <c r="K43" s="26">
        <f>K40+K42</f>
        <v>194.39999999999998</v>
      </c>
      <c r="L43" s="38"/>
      <c r="M43" s="26">
        <f>K43-J43</f>
        <v>-47.30000000000001</v>
      </c>
      <c r="N43" s="16">
        <v>120</v>
      </c>
      <c r="O43" s="26">
        <f>N43*M43</f>
        <v>-5676.000000000002</v>
      </c>
      <c r="P43" s="22"/>
    </row>
    <row r="44" spans="1:16" s="17" customFormat="1" ht="21" customHeight="1">
      <c r="A44" s="56" t="s">
        <v>22</v>
      </c>
      <c r="B44" s="53" t="s">
        <v>5</v>
      </c>
      <c r="C44" s="13" t="s">
        <v>42</v>
      </c>
      <c r="D44" s="14">
        <v>20</v>
      </c>
      <c r="E44" s="14"/>
      <c r="F44" s="25"/>
      <c r="G44" s="14"/>
      <c r="H44" s="33"/>
      <c r="I44" s="33"/>
      <c r="J44" s="45"/>
      <c r="K44" s="25"/>
      <c r="L44" s="55" t="s">
        <v>43</v>
      </c>
      <c r="M44" s="14"/>
      <c r="N44" s="14"/>
      <c r="O44" s="25"/>
      <c r="P44" s="21"/>
    </row>
    <row r="45" spans="1:16" s="3" customFormat="1" ht="21" customHeight="1">
      <c r="A45" s="56"/>
      <c r="B45" s="53"/>
      <c r="C45" s="15" t="s">
        <v>10</v>
      </c>
      <c r="D45" s="16">
        <f>SUM(D44)</f>
        <v>20</v>
      </c>
      <c r="E45" s="16">
        <v>27</v>
      </c>
      <c r="F45" s="26"/>
      <c r="G45" s="16"/>
      <c r="H45" s="34"/>
      <c r="I45" s="34"/>
      <c r="J45" s="28">
        <f>SUM(D45:I45)</f>
        <v>47</v>
      </c>
      <c r="K45" s="26">
        <v>64.8</v>
      </c>
      <c r="L45" s="55"/>
      <c r="M45" s="26">
        <f>K45-J45</f>
        <v>17.799999999999997</v>
      </c>
      <c r="N45" s="16">
        <v>120</v>
      </c>
      <c r="O45" s="26">
        <f>N45*M45</f>
        <v>2135.9999999999995</v>
      </c>
      <c r="P45" s="22"/>
    </row>
    <row r="46" spans="1:16" s="17" customFormat="1" ht="21" customHeight="1">
      <c r="A46" s="56"/>
      <c r="B46" s="53"/>
      <c r="C46" s="13" t="s">
        <v>44</v>
      </c>
      <c r="D46" s="14">
        <v>20</v>
      </c>
      <c r="E46" s="14"/>
      <c r="F46" s="25"/>
      <c r="G46" s="14"/>
      <c r="H46" s="33"/>
      <c r="I46" s="33"/>
      <c r="J46" s="45"/>
      <c r="K46" s="25"/>
      <c r="L46" s="55" t="s">
        <v>45</v>
      </c>
      <c r="M46" s="14"/>
      <c r="N46" s="14"/>
      <c r="O46" s="25"/>
      <c r="P46" s="21"/>
    </row>
    <row r="47" spans="1:16" s="17" customFormat="1" ht="21" customHeight="1">
      <c r="A47" s="56"/>
      <c r="B47" s="53"/>
      <c r="C47" s="13" t="s">
        <v>121</v>
      </c>
      <c r="D47" s="14">
        <v>6</v>
      </c>
      <c r="E47" s="14"/>
      <c r="F47" s="25"/>
      <c r="G47" s="14"/>
      <c r="H47" s="33"/>
      <c r="I47" s="33"/>
      <c r="J47" s="45"/>
      <c r="K47" s="25"/>
      <c r="L47" s="55"/>
      <c r="M47" s="14"/>
      <c r="N47" s="14"/>
      <c r="O47" s="25"/>
      <c r="P47" s="21"/>
    </row>
    <row r="48" spans="1:16" s="3" customFormat="1" ht="21" customHeight="1">
      <c r="A48" s="56"/>
      <c r="B48" s="53"/>
      <c r="C48" s="15" t="s">
        <v>10</v>
      </c>
      <c r="D48" s="16">
        <f>SUM(D46:D47)</f>
        <v>26</v>
      </c>
      <c r="E48" s="16">
        <v>60</v>
      </c>
      <c r="F48" s="26">
        <v>4.1</v>
      </c>
      <c r="G48" s="16"/>
      <c r="H48" s="34"/>
      <c r="I48" s="34"/>
      <c r="J48" s="28">
        <f>SUM(D48:I48)</f>
        <v>90.1</v>
      </c>
      <c r="K48" s="26">
        <v>64.8</v>
      </c>
      <c r="L48" s="55"/>
      <c r="M48" s="26">
        <f>K48-J48</f>
        <v>-25.299999999999997</v>
      </c>
      <c r="N48" s="16">
        <v>120</v>
      </c>
      <c r="O48" s="26">
        <f>N48*M48</f>
        <v>-3035.9999999999995</v>
      </c>
      <c r="P48" s="22"/>
    </row>
    <row r="49" spans="1:16" s="17" customFormat="1" ht="21" customHeight="1">
      <c r="A49" s="56"/>
      <c r="B49" s="53"/>
      <c r="C49" s="13" t="s">
        <v>46</v>
      </c>
      <c r="D49" s="14">
        <v>20</v>
      </c>
      <c r="E49" s="14"/>
      <c r="F49" s="25"/>
      <c r="G49" s="14"/>
      <c r="H49" s="33"/>
      <c r="I49" s="33"/>
      <c r="J49" s="45"/>
      <c r="K49" s="25"/>
      <c r="L49" s="53" t="s">
        <v>17</v>
      </c>
      <c r="M49" s="14"/>
      <c r="N49" s="14"/>
      <c r="O49" s="25"/>
      <c r="P49" s="21"/>
    </row>
    <row r="50" spans="1:16" s="17" customFormat="1" ht="21" customHeight="1">
      <c r="A50" s="56"/>
      <c r="B50" s="53"/>
      <c r="C50" s="13" t="s">
        <v>47</v>
      </c>
      <c r="D50" s="14">
        <v>6</v>
      </c>
      <c r="E50" s="14"/>
      <c r="F50" s="25"/>
      <c r="G50" s="14"/>
      <c r="H50" s="33"/>
      <c r="I50" s="33"/>
      <c r="J50" s="45"/>
      <c r="K50" s="25"/>
      <c r="L50" s="53"/>
      <c r="M50" s="14"/>
      <c r="N50" s="14"/>
      <c r="O50" s="25"/>
      <c r="P50" s="21"/>
    </row>
    <row r="51" spans="1:16" s="17" customFormat="1" ht="21" customHeight="1">
      <c r="A51" s="56"/>
      <c r="B51" s="53"/>
      <c r="C51" s="13" t="s">
        <v>104</v>
      </c>
      <c r="D51" s="14">
        <v>6</v>
      </c>
      <c r="E51" s="14"/>
      <c r="F51" s="25"/>
      <c r="G51" s="14"/>
      <c r="H51" s="33"/>
      <c r="I51" s="33"/>
      <c r="J51" s="45"/>
      <c r="K51" s="25"/>
      <c r="L51" s="53"/>
      <c r="M51" s="14"/>
      <c r="N51" s="14"/>
      <c r="O51" s="25"/>
      <c r="P51" s="21"/>
    </row>
    <row r="52" spans="1:16" s="17" customFormat="1" ht="21" customHeight="1">
      <c r="A52" s="56"/>
      <c r="B52" s="53"/>
      <c r="C52" s="13" t="s">
        <v>117</v>
      </c>
      <c r="D52" s="14">
        <v>6</v>
      </c>
      <c r="E52" s="14"/>
      <c r="F52" s="25"/>
      <c r="G52" s="14"/>
      <c r="H52" s="33"/>
      <c r="I52" s="33"/>
      <c r="J52" s="45"/>
      <c r="K52" s="25"/>
      <c r="L52" s="53"/>
      <c r="M52" s="14"/>
      <c r="N52" s="14"/>
      <c r="O52" s="25"/>
      <c r="P52" s="21"/>
    </row>
    <row r="53" spans="1:16" s="17" customFormat="1" ht="21" customHeight="1">
      <c r="A53" s="56"/>
      <c r="B53" s="53"/>
      <c r="C53" s="13" t="s">
        <v>118</v>
      </c>
      <c r="D53" s="14">
        <v>6</v>
      </c>
      <c r="E53" s="14"/>
      <c r="F53" s="25"/>
      <c r="G53" s="14"/>
      <c r="H53" s="33"/>
      <c r="I53" s="33"/>
      <c r="J53" s="45"/>
      <c r="K53" s="25"/>
      <c r="L53" s="53"/>
      <c r="M53" s="14"/>
      <c r="N53" s="14"/>
      <c r="O53" s="25"/>
      <c r="P53" s="21"/>
    </row>
    <row r="54" spans="1:16" s="3" customFormat="1" ht="21" customHeight="1">
      <c r="A54" s="56"/>
      <c r="B54" s="53"/>
      <c r="C54" s="15" t="s">
        <v>10</v>
      </c>
      <c r="D54" s="16">
        <f>SUM(D49:D53)</f>
        <v>44</v>
      </c>
      <c r="E54" s="16">
        <v>72.5</v>
      </c>
      <c r="F54" s="26">
        <v>30.2</v>
      </c>
      <c r="G54" s="16"/>
      <c r="H54" s="34"/>
      <c r="I54" s="34"/>
      <c r="J54" s="28">
        <f>SUM(D54:I54)</f>
        <v>146.7</v>
      </c>
      <c r="K54" s="26">
        <v>82.3</v>
      </c>
      <c r="L54" s="53"/>
      <c r="M54" s="26">
        <f>K54-J54</f>
        <v>-64.39999999999999</v>
      </c>
      <c r="N54" s="16">
        <v>120</v>
      </c>
      <c r="O54" s="26">
        <f>N54*M54</f>
        <v>-7727.999999999999</v>
      </c>
      <c r="P54" s="22"/>
    </row>
    <row r="55" spans="1:16" s="17" customFormat="1" ht="21" customHeight="1">
      <c r="A55" s="56"/>
      <c r="B55" s="53"/>
      <c r="C55" s="13" t="s">
        <v>113</v>
      </c>
      <c r="D55" s="14">
        <v>20</v>
      </c>
      <c r="E55" s="14"/>
      <c r="F55" s="25"/>
      <c r="G55" s="14"/>
      <c r="H55" s="33"/>
      <c r="I55" s="33"/>
      <c r="J55" s="45"/>
      <c r="K55" s="25"/>
      <c r="L55" s="55" t="s">
        <v>48</v>
      </c>
      <c r="M55" s="14"/>
      <c r="N55" s="14"/>
      <c r="O55" s="25"/>
      <c r="P55" s="21"/>
    </row>
    <row r="56" spans="1:16" s="17" customFormat="1" ht="21" customHeight="1">
      <c r="A56" s="56"/>
      <c r="B56" s="53"/>
      <c r="C56" s="13" t="s">
        <v>103</v>
      </c>
      <c r="D56" s="14">
        <v>6</v>
      </c>
      <c r="E56" s="14"/>
      <c r="F56" s="25"/>
      <c r="G56" s="14"/>
      <c r="H56" s="33"/>
      <c r="I56" s="33"/>
      <c r="J56" s="45"/>
      <c r="K56" s="25"/>
      <c r="L56" s="55"/>
      <c r="M56" s="14"/>
      <c r="N56" s="14"/>
      <c r="O56" s="25"/>
      <c r="P56" s="21"/>
    </row>
    <row r="57" spans="1:16" s="3" customFormat="1" ht="21" customHeight="1">
      <c r="A57" s="56"/>
      <c r="B57" s="53"/>
      <c r="C57" s="15" t="s">
        <v>10</v>
      </c>
      <c r="D57" s="16">
        <f>SUM(D55:D56)</f>
        <v>26</v>
      </c>
      <c r="E57" s="16">
        <v>35</v>
      </c>
      <c r="F57" s="26">
        <v>6.3</v>
      </c>
      <c r="G57" s="16"/>
      <c r="H57" s="34"/>
      <c r="I57" s="34"/>
      <c r="J57" s="28">
        <f>SUM(D57:I57)</f>
        <v>67.3</v>
      </c>
      <c r="K57" s="26">
        <v>64.8</v>
      </c>
      <c r="L57" s="55"/>
      <c r="M57" s="26">
        <f>K57-J57</f>
        <v>-2.5</v>
      </c>
      <c r="N57" s="16">
        <v>120</v>
      </c>
      <c r="O57" s="26">
        <f>N57*M57</f>
        <v>-300</v>
      </c>
      <c r="P57" s="22"/>
    </row>
    <row r="58" spans="1:16" s="17" customFormat="1" ht="21" customHeight="1">
      <c r="A58" s="56"/>
      <c r="B58" s="53"/>
      <c r="C58" s="13" t="s">
        <v>49</v>
      </c>
      <c r="D58" s="14">
        <v>10</v>
      </c>
      <c r="E58" s="14"/>
      <c r="F58" s="25"/>
      <c r="G58" s="14"/>
      <c r="H58" s="33"/>
      <c r="I58" s="33"/>
      <c r="J58" s="45"/>
      <c r="K58" s="25"/>
      <c r="L58" s="48" t="s">
        <v>50</v>
      </c>
      <c r="M58" s="14"/>
      <c r="N58" s="14"/>
      <c r="O58" s="25"/>
      <c r="P58" s="21"/>
    </row>
    <row r="59" spans="1:16" s="17" customFormat="1" ht="21" customHeight="1">
      <c r="A59" s="56"/>
      <c r="B59" s="53"/>
      <c r="C59" s="13" t="s">
        <v>51</v>
      </c>
      <c r="D59" s="14">
        <v>6</v>
      </c>
      <c r="E59" s="14"/>
      <c r="F59" s="25"/>
      <c r="G59" s="14"/>
      <c r="H59" s="33"/>
      <c r="I59" s="33"/>
      <c r="J59" s="45"/>
      <c r="K59" s="25"/>
      <c r="L59" s="49"/>
      <c r="M59" s="14"/>
      <c r="N59" s="14"/>
      <c r="O59" s="25"/>
      <c r="P59" s="21"/>
    </row>
    <row r="60" spans="1:16" s="3" customFormat="1" ht="21" customHeight="1">
      <c r="A60" s="56"/>
      <c r="B60" s="53"/>
      <c r="C60" s="15" t="s">
        <v>10</v>
      </c>
      <c r="D60" s="16">
        <f>SUM(D58:D59)</f>
        <v>16</v>
      </c>
      <c r="E60" s="16">
        <v>25</v>
      </c>
      <c r="F60" s="26">
        <v>4.7</v>
      </c>
      <c r="G60" s="16"/>
      <c r="H60" s="34"/>
      <c r="I60" s="34"/>
      <c r="J60" s="28">
        <f>SUM(D60:I60)</f>
        <v>45.7</v>
      </c>
      <c r="K60" s="26">
        <v>61.5</v>
      </c>
      <c r="L60" s="50"/>
      <c r="M60" s="26">
        <f>K60-J60</f>
        <v>15.799999999999997</v>
      </c>
      <c r="N60" s="16">
        <v>120</v>
      </c>
      <c r="O60" s="26">
        <f>M60*N60</f>
        <v>1895.9999999999995</v>
      </c>
      <c r="P60" s="22"/>
    </row>
    <row r="61" spans="1:16" s="3" customFormat="1" ht="21" customHeight="1">
      <c r="A61" s="56"/>
      <c r="B61" s="53"/>
      <c r="C61" s="18" t="s">
        <v>11</v>
      </c>
      <c r="D61" s="16">
        <f>D60+D57+D54+D48+D45</f>
        <v>132</v>
      </c>
      <c r="E61" s="16">
        <f>SUM(E44:E60)</f>
        <v>219.5</v>
      </c>
      <c r="F61" s="26">
        <f>SUM(F44:F60)</f>
        <v>45.3</v>
      </c>
      <c r="G61" s="16"/>
      <c r="H61" s="34"/>
      <c r="I61" s="34"/>
      <c r="J61" s="28">
        <f>J60+J57+J54+J48+J45</f>
        <v>396.79999999999995</v>
      </c>
      <c r="K61" s="26">
        <f>K60+K57+K54+K48+K45</f>
        <v>338.2</v>
      </c>
      <c r="L61" s="38"/>
      <c r="M61" s="26">
        <f>K61-J61</f>
        <v>-58.599999999999966</v>
      </c>
      <c r="N61" s="16">
        <v>120</v>
      </c>
      <c r="O61" s="26">
        <f>M61*N61</f>
        <v>-7031.999999999996</v>
      </c>
      <c r="P61" s="22"/>
    </row>
    <row r="62" spans="1:16" s="17" customFormat="1" ht="21" customHeight="1">
      <c r="A62" s="56" t="s">
        <v>15</v>
      </c>
      <c r="B62" s="53" t="s">
        <v>6</v>
      </c>
      <c r="C62" s="13" t="s">
        <v>53</v>
      </c>
      <c r="D62" s="14">
        <v>20</v>
      </c>
      <c r="E62" s="14"/>
      <c r="F62" s="25"/>
      <c r="G62" s="14"/>
      <c r="H62" s="33"/>
      <c r="I62" s="33"/>
      <c r="J62" s="45"/>
      <c r="K62" s="25"/>
      <c r="L62" s="53" t="s">
        <v>54</v>
      </c>
      <c r="M62" s="14"/>
      <c r="N62" s="14"/>
      <c r="O62" s="25"/>
      <c r="P62" s="21"/>
    </row>
    <row r="63" spans="1:16" s="3" customFormat="1" ht="21" customHeight="1">
      <c r="A63" s="56"/>
      <c r="B63" s="53"/>
      <c r="C63" s="15" t="s">
        <v>10</v>
      </c>
      <c r="D63" s="16">
        <f>SUM(D62)</f>
        <v>20</v>
      </c>
      <c r="E63" s="16">
        <v>60</v>
      </c>
      <c r="F63" s="26">
        <v>2.6</v>
      </c>
      <c r="G63" s="16"/>
      <c r="H63" s="34"/>
      <c r="I63" s="34"/>
      <c r="J63" s="28">
        <f>SUM(D63:I63)</f>
        <v>82.6</v>
      </c>
      <c r="K63" s="26">
        <v>100.8</v>
      </c>
      <c r="L63" s="53"/>
      <c r="M63" s="26">
        <f>K63-J63</f>
        <v>18.200000000000003</v>
      </c>
      <c r="N63" s="16">
        <v>120</v>
      </c>
      <c r="O63" s="26">
        <f>N63*M63</f>
        <v>2184.0000000000005</v>
      </c>
      <c r="P63" s="22"/>
    </row>
    <row r="64" spans="1:16" s="17" customFormat="1" ht="21" customHeight="1">
      <c r="A64" s="56"/>
      <c r="B64" s="53"/>
      <c r="C64" s="13" t="s">
        <v>55</v>
      </c>
      <c r="D64" s="14">
        <v>20</v>
      </c>
      <c r="E64" s="14"/>
      <c r="F64" s="25"/>
      <c r="G64" s="14"/>
      <c r="H64" s="33"/>
      <c r="I64" s="33"/>
      <c r="J64" s="45"/>
      <c r="K64" s="25"/>
      <c r="L64" s="53" t="s">
        <v>18</v>
      </c>
      <c r="M64" s="14"/>
      <c r="N64" s="14"/>
      <c r="O64" s="25"/>
      <c r="P64" s="21"/>
    </row>
    <row r="65" spans="1:16" s="17" customFormat="1" ht="21" customHeight="1">
      <c r="A65" s="56"/>
      <c r="B65" s="53"/>
      <c r="C65" s="13" t="s">
        <v>56</v>
      </c>
      <c r="D65" s="14">
        <v>10</v>
      </c>
      <c r="E65" s="14"/>
      <c r="F65" s="25"/>
      <c r="G65" s="14"/>
      <c r="H65" s="33"/>
      <c r="I65" s="33"/>
      <c r="J65" s="45"/>
      <c r="K65" s="25"/>
      <c r="L65" s="53"/>
      <c r="M65" s="14"/>
      <c r="N65" s="14"/>
      <c r="O65" s="25"/>
      <c r="P65" s="21"/>
    </row>
    <row r="66" spans="1:17" s="3" customFormat="1" ht="21" customHeight="1">
      <c r="A66" s="56"/>
      <c r="B66" s="53"/>
      <c r="C66" s="15" t="s">
        <v>10</v>
      </c>
      <c r="D66" s="16">
        <f>SUM(D64:D65)</f>
        <v>30</v>
      </c>
      <c r="E66" s="16">
        <v>22.5</v>
      </c>
      <c r="F66" s="26">
        <v>2.7</v>
      </c>
      <c r="G66" s="16"/>
      <c r="H66" s="34"/>
      <c r="I66" s="34"/>
      <c r="J66" s="28">
        <f>SUM(D66:I66)</f>
        <v>55.2</v>
      </c>
      <c r="K66" s="26">
        <v>84.87</v>
      </c>
      <c r="L66" s="38"/>
      <c r="M66" s="26">
        <f>K66-J66</f>
        <v>29.67</v>
      </c>
      <c r="N66" s="16">
        <v>120</v>
      </c>
      <c r="O66" s="26">
        <f>M66*N66</f>
        <v>3560.4</v>
      </c>
      <c r="P66" s="22"/>
      <c r="Q66" s="32"/>
    </row>
    <row r="67" spans="1:16" s="17" customFormat="1" ht="21" customHeight="1">
      <c r="A67" s="56"/>
      <c r="B67" s="53"/>
      <c r="C67" s="13" t="s">
        <v>57</v>
      </c>
      <c r="D67" s="14">
        <v>20</v>
      </c>
      <c r="E67" s="14"/>
      <c r="F67" s="25"/>
      <c r="G67" s="14"/>
      <c r="H67" s="33"/>
      <c r="I67" s="33"/>
      <c r="J67" s="45"/>
      <c r="K67" s="25"/>
      <c r="L67" s="53" t="s">
        <v>19</v>
      </c>
      <c r="M67" s="14"/>
      <c r="N67" s="14"/>
      <c r="O67" s="25"/>
      <c r="P67" s="21"/>
    </row>
    <row r="68" spans="1:16" s="17" customFormat="1" ht="21" customHeight="1">
      <c r="A68" s="56"/>
      <c r="B68" s="53"/>
      <c r="C68" s="13" t="s">
        <v>58</v>
      </c>
      <c r="D68" s="14">
        <v>6</v>
      </c>
      <c r="E68" s="14"/>
      <c r="F68" s="25"/>
      <c r="G68" s="14"/>
      <c r="H68" s="33"/>
      <c r="I68" s="33"/>
      <c r="J68" s="45"/>
      <c r="K68" s="25"/>
      <c r="L68" s="53"/>
      <c r="M68" s="14"/>
      <c r="N68" s="14"/>
      <c r="O68" s="25"/>
      <c r="P68" s="21"/>
    </row>
    <row r="69" spans="1:16" s="17" customFormat="1" ht="21" customHeight="1">
      <c r="A69" s="56"/>
      <c r="B69" s="53"/>
      <c r="C69" s="13" t="s">
        <v>59</v>
      </c>
      <c r="D69" s="14">
        <v>6</v>
      </c>
      <c r="E69" s="14"/>
      <c r="F69" s="25"/>
      <c r="G69" s="14"/>
      <c r="H69" s="33"/>
      <c r="I69" s="33"/>
      <c r="J69" s="45"/>
      <c r="K69" s="25"/>
      <c r="L69" s="53"/>
      <c r="M69" s="14"/>
      <c r="N69" s="14"/>
      <c r="O69" s="25"/>
      <c r="P69" s="21"/>
    </row>
    <row r="70" spans="1:16" s="17" customFormat="1" ht="21" customHeight="1">
      <c r="A70" s="56"/>
      <c r="B70" s="53"/>
      <c r="C70" s="13" t="s">
        <v>101</v>
      </c>
      <c r="D70" s="14">
        <v>6</v>
      </c>
      <c r="E70" s="14"/>
      <c r="F70" s="25"/>
      <c r="G70" s="14"/>
      <c r="H70" s="33"/>
      <c r="I70" s="33"/>
      <c r="J70" s="45"/>
      <c r="K70" s="25"/>
      <c r="L70" s="53"/>
      <c r="M70" s="14"/>
      <c r="N70" s="14"/>
      <c r="O70" s="25"/>
      <c r="P70" s="21"/>
    </row>
    <row r="71" spans="1:16" s="3" customFormat="1" ht="21" customHeight="1">
      <c r="A71" s="56"/>
      <c r="B71" s="53"/>
      <c r="C71" s="15" t="s">
        <v>10</v>
      </c>
      <c r="D71" s="16">
        <f>SUM(D67:D70)</f>
        <v>38</v>
      </c>
      <c r="E71" s="16">
        <v>70</v>
      </c>
      <c r="F71" s="26">
        <v>34.9</v>
      </c>
      <c r="G71" s="16"/>
      <c r="H71" s="34"/>
      <c r="I71" s="34"/>
      <c r="J71" s="28">
        <f>SUM(D71:I71)</f>
        <v>142.9</v>
      </c>
      <c r="K71" s="26">
        <v>194.4</v>
      </c>
      <c r="L71" s="53"/>
      <c r="M71" s="26">
        <f>K71-J71</f>
        <v>51.5</v>
      </c>
      <c r="N71" s="16">
        <v>120</v>
      </c>
      <c r="O71" s="26">
        <f>M71*N71</f>
        <v>6180</v>
      </c>
      <c r="P71" s="22"/>
    </row>
    <row r="72" spans="1:16" s="17" customFormat="1" ht="21" customHeight="1">
      <c r="A72" s="56"/>
      <c r="B72" s="53"/>
      <c r="C72" s="13" t="s">
        <v>60</v>
      </c>
      <c r="D72" s="14">
        <v>10</v>
      </c>
      <c r="E72" s="14"/>
      <c r="F72" s="25"/>
      <c r="G72" s="14"/>
      <c r="H72" s="33"/>
      <c r="I72" s="33"/>
      <c r="J72" s="45"/>
      <c r="K72" s="25"/>
      <c r="L72" s="55">
        <v>404</v>
      </c>
      <c r="M72" s="14"/>
      <c r="N72" s="14"/>
      <c r="O72" s="25"/>
      <c r="P72" s="21"/>
    </row>
    <row r="73" spans="1:16" s="3" customFormat="1" ht="21" customHeight="1">
      <c r="A73" s="56"/>
      <c r="B73" s="53"/>
      <c r="C73" s="15" t="s">
        <v>10</v>
      </c>
      <c r="D73" s="16">
        <f>SUM(D72)</f>
        <v>10</v>
      </c>
      <c r="E73" s="16">
        <v>27.5</v>
      </c>
      <c r="F73" s="26">
        <v>1.4</v>
      </c>
      <c r="G73" s="16"/>
      <c r="H73" s="34"/>
      <c r="I73" s="34"/>
      <c r="J73" s="28">
        <f>SUM(D73:I73)</f>
        <v>38.9</v>
      </c>
      <c r="K73" s="26">
        <v>43.2</v>
      </c>
      <c r="L73" s="55"/>
      <c r="M73" s="26">
        <f>K73-J73</f>
        <v>4.300000000000004</v>
      </c>
      <c r="N73" s="16">
        <v>120</v>
      </c>
      <c r="O73" s="26">
        <f>N73*M73</f>
        <v>516.0000000000005</v>
      </c>
      <c r="P73" s="22"/>
    </row>
    <row r="74" spans="1:16" s="17" customFormat="1" ht="21" customHeight="1">
      <c r="A74" s="56"/>
      <c r="B74" s="53"/>
      <c r="C74" s="13" t="s">
        <v>61</v>
      </c>
      <c r="D74" s="14">
        <v>10</v>
      </c>
      <c r="E74" s="14"/>
      <c r="F74" s="25"/>
      <c r="G74" s="14"/>
      <c r="H74" s="33"/>
      <c r="I74" s="33"/>
      <c r="J74" s="45"/>
      <c r="K74" s="25"/>
      <c r="L74" s="55">
        <v>401</v>
      </c>
      <c r="M74" s="14"/>
      <c r="N74" s="14"/>
      <c r="O74" s="25"/>
      <c r="P74" s="21"/>
    </row>
    <row r="75" spans="1:16" s="17" customFormat="1" ht="21" customHeight="1">
      <c r="A75" s="56"/>
      <c r="B75" s="53"/>
      <c r="C75" s="13" t="s">
        <v>62</v>
      </c>
      <c r="D75" s="14">
        <v>10</v>
      </c>
      <c r="E75" s="14"/>
      <c r="F75" s="25"/>
      <c r="G75" s="14"/>
      <c r="H75" s="33"/>
      <c r="I75" s="33"/>
      <c r="J75" s="45"/>
      <c r="K75" s="25"/>
      <c r="L75" s="55"/>
      <c r="M75" s="14"/>
      <c r="N75" s="14"/>
      <c r="O75" s="25"/>
      <c r="P75" s="21"/>
    </row>
    <row r="76" spans="1:16" s="3" customFormat="1" ht="21" customHeight="1">
      <c r="A76" s="56"/>
      <c r="B76" s="53"/>
      <c r="C76" s="18" t="s">
        <v>10</v>
      </c>
      <c r="D76" s="16">
        <f>SUM(D74:D75)</f>
        <v>20</v>
      </c>
      <c r="E76" s="16">
        <v>50</v>
      </c>
      <c r="F76" s="26">
        <v>2.4</v>
      </c>
      <c r="G76" s="16"/>
      <c r="H76" s="34"/>
      <c r="I76" s="34"/>
      <c r="J76" s="28">
        <f>SUM(D76:I76)</f>
        <v>72.4</v>
      </c>
      <c r="K76" s="26">
        <v>45</v>
      </c>
      <c r="L76" s="55"/>
      <c r="M76" s="26">
        <f>K76-J76</f>
        <v>-27.400000000000006</v>
      </c>
      <c r="N76" s="16">
        <v>120</v>
      </c>
      <c r="O76" s="26">
        <f>N76*M76</f>
        <v>-3288.000000000001</v>
      </c>
      <c r="P76" s="22"/>
    </row>
    <row r="77" spans="1:16" s="3" customFormat="1" ht="21" customHeight="1">
      <c r="A77" s="56"/>
      <c r="B77" s="53"/>
      <c r="C77" s="18" t="s">
        <v>11</v>
      </c>
      <c r="D77" s="16">
        <f>D76+D73+D71+D66+D63</f>
        <v>118</v>
      </c>
      <c r="E77" s="16">
        <f>SUM(E62:E76)</f>
        <v>230</v>
      </c>
      <c r="F77" s="26">
        <f>SUM(F62:F76)</f>
        <v>44</v>
      </c>
      <c r="G77" s="16"/>
      <c r="H77" s="34"/>
      <c r="I77" s="34"/>
      <c r="J77" s="28">
        <f>J76+J73+J71+J66+J63</f>
        <v>392</v>
      </c>
      <c r="K77" s="26">
        <f>K76+K73+K71+K66+K63</f>
        <v>468.27000000000004</v>
      </c>
      <c r="L77" s="38"/>
      <c r="M77" s="26">
        <f>K77-J77</f>
        <v>76.27000000000004</v>
      </c>
      <c r="N77" s="16">
        <v>120</v>
      </c>
      <c r="O77" s="26">
        <f>N77*M77</f>
        <v>9152.400000000005</v>
      </c>
      <c r="P77" s="22"/>
    </row>
    <row r="78" spans="1:16" s="17" customFormat="1" ht="18" customHeight="1">
      <c r="A78" s="61" t="s">
        <v>15</v>
      </c>
      <c r="B78" s="53" t="s">
        <v>7</v>
      </c>
      <c r="C78" s="13" t="s">
        <v>63</v>
      </c>
      <c r="D78" s="14">
        <v>20</v>
      </c>
      <c r="E78" s="14"/>
      <c r="F78" s="25"/>
      <c r="G78" s="14"/>
      <c r="H78" s="33"/>
      <c r="I78" s="33"/>
      <c r="J78" s="45"/>
      <c r="K78" s="25"/>
      <c r="L78" s="53" t="s">
        <v>20</v>
      </c>
      <c r="M78" s="14"/>
      <c r="N78" s="14"/>
      <c r="O78" s="25"/>
      <c r="P78" s="21"/>
    </row>
    <row r="79" spans="1:16" s="17" customFormat="1" ht="18" customHeight="1">
      <c r="A79" s="61"/>
      <c r="B79" s="53"/>
      <c r="C79" s="13" t="s">
        <v>8</v>
      </c>
      <c r="D79" s="14">
        <v>10</v>
      </c>
      <c r="E79" s="14"/>
      <c r="F79" s="25"/>
      <c r="G79" s="14"/>
      <c r="H79" s="33"/>
      <c r="I79" s="33"/>
      <c r="J79" s="45"/>
      <c r="K79" s="25"/>
      <c r="L79" s="53"/>
      <c r="M79" s="14"/>
      <c r="N79" s="14"/>
      <c r="O79" s="25"/>
      <c r="P79" s="21"/>
    </row>
    <row r="80" spans="1:16" s="17" customFormat="1" ht="18" customHeight="1">
      <c r="A80" s="61"/>
      <c r="B80" s="53"/>
      <c r="C80" s="13" t="s">
        <v>64</v>
      </c>
      <c r="D80" s="14">
        <v>10</v>
      </c>
      <c r="E80" s="14"/>
      <c r="F80" s="25"/>
      <c r="G80" s="14"/>
      <c r="H80" s="33"/>
      <c r="I80" s="33"/>
      <c r="J80" s="45"/>
      <c r="K80" s="25"/>
      <c r="L80" s="53"/>
      <c r="M80" s="14"/>
      <c r="N80" s="14"/>
      <c r="O80" s="25"/>
      <c r="P80" s="21"/>
    </row>
    <row r="81" spans="1:16" s="17" customFormat="1" ht="18" customHeight="1">
      <c r="A81" s="61"/>
      <c r="B81" s="53"/>
      <c r="C81" s="13" t="s">
        <v>65</v>
      </c>
      <c r="D81" s="14">
        <v>10</v>
      </c>
      <c r="E81" s="14"/>
      <c r="F81" s="25"/>
      <c r="G81" s="14"/>
      <c r="H81" s="33"/>
      <c r="I81" s="33"/>
      <c r="J81" s="45"/>
      <c r="K81" s="25"/>
      <c r="L81" s="53"/>
      <c r="M81" s="14"/>
      <c r="N81" s="14"/>
      <c r="O81" s="25"/>
      <c r="P81" s="21"/>
    </row>
    <row r="82" spans="1:16" s="3" customFormat="1" ht="18" customHeight="1">
      <c r="A82" s="61"/>
      <c r="B82" s="53"/>
      <c r="C82" s="15" t="s">
        <v>10</v>
      </c>
      <c r="D82" s="16">
        <f>SUM(D78:D81)</f>
        <v>50</v>
      </c>
      <c r="E82" s="16">
        <v>72.5</v>
      </c>
      <c r="F82" s="26">
        <v>2.7</v>
      </c>
      <c r="G82" s="16"/>
      <c r="H82" s="34"/>
      <c r="I82" s="34"/>
      <c r="J82" s="28">
        <f>SUM(D82:I82)</f>
        <v>125.2</v>
      </c>
      <c r="K82" s="26">
        <v>131.4</v>
      </c>
      <c r="L82" s="53"/>
      <c r="M82" s="26">
        <f>K82-J82</f>
        <v>6.200000000000003</v>
      </c>
      <c r="N82" s="16">
        <v>120</v>
      </c>
      <c r="O82" s="26">
        <f>N82*M82</f>
        <v>744.0000000000003</v>
      </c>
      <c r="P82" s="22"/>
    </row>
    <row r="83" spans="1:16" s="17" customFormat="1" ht="18" customHeight="1">
      <c r="A83" s="61"/>
      <c r="B83" s="53"/>
      <c r="C83" s="13" t="s">
        <v>66</v>
      </c>
      <c r="D83" s="14">
        <v>20</v>
      </c>
      <c r="E83" s="14"/>
      <c r="F83" s="25"/>
      <c r="G83" s="14"/>
      <c r="H83" s="33"/>
      <c r="I83" s="33"/>
      <c r="J83" s="45"/>
      <c r="K83" s="25"/>
      <c r="L83" s="55" t="s">
        <v>67</v>
      </c>
      <c r="M83" s="14"/>
      <c r="N83" s="14"/>
      <c r="O83" s="25"/>
      <c r="P83" s="21"/>
    </row>
    <row r="84" spans="1:16" s="3" customFormat="1" ht="18" customHeight="1">
      <c r="A84" s="61"/>
      <c r="B84" s="53"/>
      <c r="C84" s="15" t="s">
        <v>10</v>
      </c>
      <c r="D84" s="16">
        <f>SUM(D83)</f>
        <v>20</v>
      </c>
      <c r="E84" s="16">
        <v>30</v>
      </c>
      <c r="F84" s="26">
        <v>7.5</v>
      </c>
      <c r="G84" s="16"/>
      <c r="H84" s="34"/>
      <c r="I84" s="34"/>
      <c r="J84" s="28">
        <f>SUM(D84:I84)</f>
        <v>57.5</v>
      </c>
      <c r="K84" s="26">
        <v>62.6</v>
      </c>
      <c r="L84" s="55"/>
      <c r="M84" s="26">
        <f>K84-J84</f>
        <v>5.100000000000001</v>
      </c>
      <c r="N84" s="16">
        <v>120</v>
      </c>
      <c r="O84" s="26">
        <f>N84*M84</f>
        <v>612.0000000000002</v>
      </c>
      <c r="P84" s="22"/>
    </row>
    <row r="85" spans="1:16" s="3" customFormat="1" ht="18" customHeight="1">
      <c r="A85" s="61"/>
      <c r="B85" s="53"/>
      <c r="C85" s="15" t="s">
        <v>11</v>
      </c>
      <c r="D85" s="16">
        <f>D84+D82</f>
        <v>70</v>
      </c>
      <c r="E85" s="16">
        <f>SUM(E78:E84)</f>
        <v>102.5</v>
      </c>
      <c r="F85" s="26">
        <f>SUM(F78:F84)</f>
        <v>10.2</v>
      </c>
      <c r="G85" s="16"/>
      <c r="H85" s="34"/>
      <c r="I85" s="34"/>
      <c r="J85" s="28">
        <f>J84+J82</f>
        <v>182.7</v>
      </c>
      <c r="K85" s="16">
        <f>K84+K82</f>
        <v>194</v>
      </c>
      <c r="L85" s="38"/>
      <c r="M85" s="16">
        <f>K85-J85</f>
        <v>11.300000000000011</v>
      </c>
      <c r="N85" s="16">
        <v>120</v>
      </c>
      <c r="O85" s="26">
        <f>N85*M85</f>
        <v>1356.0000000000014</v>
      </c>
      <c r="P85" s="22"/>
    </row>
    <row r="86" spans="1:16" s="17" customFormat="1" ht="18" customHeight="1">
      <c r="A86" s="61"/>
      <c r="B86" s="53" t="s">
        <v>9</v>
      </c>
      <c r="C86" s="13" t="s">
        <v>114</v>
      </c>
      <c r="D86" s="14">
        <v>20</v>
      </c>
      <c r="E86" s="14"/>
      <c r="F86" s="25"/>
      <c r="G86" s="14"/>
      <c r="H86" s="33"/>
      <c r="I86" s="33"/>
      <c r="J86" s="45"/>
      <c r="K86" s="25"/>
      <c r="L86" s="53" t="s">
        <v>68</v>
      </c>
      <c r="M86" s="14"/>
      <c r="N86" s="14"/>
      <c r="O86" s="25"/>
      <c r="P86" s="21"/>
    </row>
    <row r="87" spans="1:16" s="17" customFormat="1" ht="18" customHeight="1">
      <c r="A87" s="61"/>
      <c r="B87" s="53"/>
      <c r="C87" s="13" t="s">
        <v>119</v>
      </c>
      <c r="D87" s="14">
        <v>6</v>
      </c>
      <c r="E87" s="14"/>
      <c r="F87" s="25"/>
      <c r="G87" s="14"/>
      <c r="H87" s="33"/>
      <c r="I87" s="33"/>
      <c r="J87" s="45"/>
      <c r="K87" s="25"/>
      <c r="L87" s="53"/>
      <c r="M87" s="14"/>
      <c r="N87" s="14"/>
      <c r="O87" s="25"/>
      <c r="P87" s="21"/>
    </row>
    <row r="88" spans="1:16" s="17" customFormat="1" ht="18" customHeight="1">
      <c r="A88" s="61"/>
      <c r="B88" s="53"/>
      <c r="C88" s="13" t="s">
        <v>120</v>
      </c>
      <c r="D88" s="14">
        <v>6</v>
      </c>
      <c r="E88" s="14"/>
      <c r="F88" s="25"/>
      <c r="G88" s="14"/>
      <c r="H88" s="33"/>
      <c r="I88" s="33"/>
      <c r="J88" s="45"/>
      <c r="K88" s="25"/>
      <c r="L88" s="53"/>
      <c r="M88" s="14"/>
      <c r="N88" s="14"/>
      <c r="O88" s="25"/>
      <c r="P88" s="21"/>
    </row>
    <row r="89" spans="1:16" s="3" customFormat="1" ht="18" customHeight="1">
      <c r="A89" s="61"/>
      <c r="B89" s="53"/>
      <c r="C89" s="15" t="s">
        <v>10</v>
      </c>
      <c r="D89" s="16">
        <f>SUM(D86:D88)</f>
        <v>32</v>
      </c>
      <c r="E89" s="16">
        <v>45</v>
      </c>
      <c r="F89" s="26">
        <v>12.5</v>
      </c>
      <c r="G89" s="16"/>
      <c r="H89" s="34"/>
      <c r="I89" s="34"/>
      <c r="J89" s="28">
        <f>SUM(D89:I89)</f>
        <v>89.5</v>
      </c>
      <c r="K89" s="26">
        <v>86.4</v>
      </c>
      <c r="L89" s="53"/>
      <c r="M89" s="26">
        <f>K89-J89</f>
        <v>-3.0999999999999943</v>
      </c>
      <c r="N89" s="16">
        <v>120</v>
      </c>
      <c r="O89" s="26">
        <f>M89*N89</f>
        <v>-371.9999999999993</v>
      </c>
      <c r="P89" s="22"/>
    </row>
    <row r="90" spans="1:16" s="17" customFormat="1" ht="18" customHeight="1">
      <c r="A90" s="61"/>
      <c r="B90" s="53"/>
      <c r="C90" s="13" t="s">
        <v>69</v>
      </c>
      <c r="D90" s="14">
        <v>10</v>
      </c>
      <c r="E90" s="14"/>
      <c r="F90" s="25"/>
      <c r="G90" s="14"/>
      <c r="H90" s="33"/>
      <c r="I90" s="33"/>
      <c r="J90" s="45"/>
      <c r="K90" s="25"/>
      <c r="L90" s="55">
        <v>416</v>
      </c>
      <c r="M90" s="14"/>
      <c r="N90" s="14"/>
      <c r="O90" s="25"/>
      <c r="P90" s="21"/>
    </row>
    <row r="91" spans="1:16" s="3" customFormat="1" ht="18" customHeight="1">
      <c r="A91" s="61"/>
      <c r="B91" s="53"/>
      <c r="C91" s="18" t="s">
        <v>10</v>
      </c>
      <c r="D91" s="16">
        <f>SUM(D90)</f>
        <v>10</v>
      </c>
      <c r="E91" s="16">
        <v>10</v>
      </c>
      <c r="F91" s="26">
        <v>1.7</v>
      </c>
      <c r="G91" s="16"/>
      <c r="H91" s="34"/>
      <c r="I91" s="34"/>
      <c r="J91" s="28">
        <f>SUM(D91:I91)</f>
        <v>21.7</v>
      </c>
      <c r="K91" s="26">
        <v>43.2</v>
      </c>
      <c r="L91" s="55"/>
      <c r="M91" s="26">
        <f>K91-J91</f>
        <v>21.500000000000004</v>
      </c>
      <c r="N91" s="16">
        <v>120</v>
      </c>
      <c r="O91" s="26">
        <f>N91*M91</f>
        <v>2580.0000000000005</v>
      </c>
      <c r="P91" s="22"/>
    </row>
    <row r="92" spans="1:16" s="17" customFormat="1" ht="18" customHeight="1">
      <c r="A92" s="61"/>
      <c r="B92" s="53"/>
      <c r="C92" s="13" t="s">
        <v>70</v>
      </c>
      <c r="D92" s="14">
        <v>10</v>
      </c>
      <c r="E92" s="14"/>
      <c r="F92" s="25"/>
      <c r="G92" s="14"/>
      <c r="H92" s="33"/>
      <c r="I92" s="33"/>
      <c r="J92" s="45"/>
      <c r="K92" s="25"/>
      <c r="L92" s="55" t="s">
        <v>71</v>
      </c>
      <c r="M92" s="14"/>
      <c r="N92" s="14"/>
      <c r="O92" s="25"/>
      <c r="P92" s="21"/>
    </row>
    <row r="93" spans="1:16" s="17" customFormat="1" ht="18" customHeight="1">
      <c r="A93" s="61"/>
      <c r="B93" s="53"/>
      <c r="C93" s="13" t="s">
        <v>72</v>
      </c>
      <c r="D93" s="14">
        <v>6</v>
      </c>
      <c r="E93" s="14"/>
      <c r="F93" s="25"/>
      <c r="G93" s="14"/>
      <c r="H93" s="33"/>
      <c r="I93" s="33"/>
      <c r="J93" s="45"/>
      <c r="K93" s="25"/>
      <c r="L93" s="55"/>
      <c r="M93" s="14"/>
      <c r="N93" s="14"/>
      <c r="O93" s="25"/>
      <c r="P93" s="21"/>
    </row>
    <row r="94" spans="1:16" s="3" customFormat="1" ht="18" customHeight="1">
      <c r="A94" s="61"/>
      <c r="B94" s="53"/>
      <c r="C94" s="15" t="s">
        <v>10</v>
      </c>
      <c r="D94" s="16">
        <f>SUM(D92:D93)</f>
        <v>16</v>
      </c>
      <c r="E94" s="16">
        <v>37.5</v>
      </c>
      <c r="F94" s="26">
        <v>4.3</v>
      </c>
      <c r="G94" s="16"/>
      <c r="H94" s="34"/>
      <c r="I94" s="34"/>
      <c r="J94" s="28">
        <f>SUM(D94:I94)</f>
        <v>57.8</v>
      </c>
      <c r="K94" s="26">
        <v>43.2</v>
      </c>
      <c r="L94" s="55"/>
      <c r="M94" s="26">
        <f>K94-J94</f>
        <v>-14.599999999999994</v>
      </c>
      <c r="N94" s="16">
        <v>120</v>
      </c>
      <c r="O94" s="26">
        <f>N94*M94</f>
        <v>-1751.9999999999993</v>
      </c>
      <c r="P94" s="22"/>
    </row>
    <row r="95" spans="1:16" s="3" customFormat="1" ht="18" customHeight="1">
      <c r="A95" s="61"/>
      <c r="B95" s="53"/>
      <c r="C95" s="15" t="s">
        <v>11</v>
      </c>
      <c r="D95" s="16">
        <f>D94+D91+D89</f>
        <v>58</v>
      </c>
      <c r="E95" s="16">
        <f>SUM(E86:E94)</f>
        <v>92.5</v>
      </c>
      <c r="F95" s="26">
        <f>SUM(F86:F94)</f>
        <v>18.5</v>
      </c>
      <c r="G95" s="16"/>
      <c r="H95" s="34"/>
      <c r="I95" s="34"/>
      <c r="J95" s="28">
        <f>J94+J91+J89</f>
        <v>169</v>
      </c>
      <c r="K95" s="16">
        <f>K94+K91+K89</f>
        <v>172.8</v>
      </c>
      <c r="L95" s="38"/>
      <c r="M95" s="16">
        <f>K95-J95</f>
        <v>3.8000000000000114</v>
      </c>
      <c r="N95" s="16">
        <v>120</v>
      </c>
      <c r="O95" s="26">
        <f>N95*M95</f>
        <v>456.00000000000136</v>
      </c>
      <c r="P95" s="22"/>
    </row>
    <row r="96" spans="1:16" s="3" customFormat="1" ht="24" customHeight="1">
      <c r="A96" s="1" t="s">
        <v>12</v>
      </c>
      <c r="B96" s="15"/>
      <c r="C96" s="15"/>
      <c r="D96" s="16">
        <f aca="true" t="shared" si="0" ref="D96:K96">D95+D85+D77+D61+D43+D33+D24</f>
        <v>702</v>
      </c>
      <c r="E96" s="16">
        <f t="shared" si="0"/>
        <v>1210.5</v>
      </c>
      <c r="F96" s="26">
        <f t="shared" si="0"/>
        <v>400.03166666666664</v>
      </c>
      <c r="G96" s="16"/>
      <c r="H96" s="34"/>
      <c r="I96" s="34"/>
      <c r="J96" s="28">
        <f t="shared" si="0"/>
        <v>2312.5316666666668</v>
      </c>
      <c r="K96" s="26">
        <f t="shared" si="0"/>
        <v>2030.9299999999998</v>
      </c>
      <c r="L96" s="16"/>
      <c r="M96" s="16">
        <f>M95+M85+M77+M61+M43+M33+M24</f>
        <v>-281.6016666666667</v>
      </c>
      <c r="N96" s="16"/>
      <c r="O96" s="26">
        <f>O95+O85+O77+O61+O43+O33+O24</f>
        <v>-33792.200000000004</v>
      </c>
      <c r="P96" s="22"/>
    </row>
    <row r="97" spans="1:16" s="6" customFormat="1" ht="18" customHeight="1">
      <c r="A97" s="57" t="s">
        <v>112</v>
      </c>
      <c r="B97" s="53" t="s">
        <v>73</v>
      </c>
      <c r="C97" s="60" t="s">
        <v>74</v>
      </c>
      <c r="D97" s="14"/>
      <c r="E97" s="14"/>
      <c r="F97" s="25"/>
      <c r="G97" s="14"/>
      <c r="H97" s="33"/>
      <c r="I97" s="33"/>
      <c r="J97" s="45"/>
      <c r="K97" s="25"/>
      <c r="L97" s="53" t="s">
        <v>21</v>
      </c>
      <c r="M97" s="14"/>
      <c r="N97" s="14"/>
      <c r="O97" s="25"/>
      <c r="P97" s="21"/>
    </row>
    <row r="98" spans="1:16" s="6" customFormat="1" ht="18" customHeight="1">
      <c r="A98" s="58"/>
      <c r="B98" s="53"/>
      <c r="C98" s="60"/>
      <c r="D98" s="14"/>
      <c r="E98" s="14"/>
      <c r="F98" s="25"/>
      <c r="G98" s="14"/>
      <c r="H98" s="33"/>
      <c r="I98" s="33"/>
      <c r="J98" s="45"/>
      <c r="K98" s="25"/>
      <c r="L98" s="53"/>
      <c r="M98" s="14"/>
      <c r="N98" s="14"/>
      <c r="O98" s="25"/>
      <c r="P98" s="21"/>
    </row>
    <row r="99" spans="1:16" s="7" customFormat="1" ht="18" customHeight="1">
      <c r="A99" s="58"/>
      <c r="B99" s="53"/>
      <c r="C99" s="60"/>
      <c r="D99" s="16" t="s">
        <v>10</v>
      </c>
      <c r="E99" s="16"/>
      <c r="F99" s="26"/>
      <c r="G99" s="16"/>
      <c r="H99" s="34"/>
      <c r="I99" s="34"/>
      <c r="J99" s="28"/>
      <c r="K99" s="26">
        <v>127.4</v>
      </c>
      <c r="L99" s="53"/>
      <c r="M99" s="16"/>
      <c r="N99" s="16"/>
      <c r="O99" s="26"/>
      <c r="P99" s="22"/>
    </row>
    <row r="100" spans="1:16" s="6" customFormat="1" ht="18" customHeight="1">
      <c r="A100" s="58"/>
      <c r="B100" s="53"/>
      <c r="C100" s="1" t="s">
        <v>73</v>
      </c>
      <c r="D100" s="14"/>
      <c r="E100" s="14"/>
      <c r="F100" s="25"/>
      <c r="G100" s="14"/>
      <c r="H100" s="33"/>
      <c r="I100" s="33"/>
      <c r="J100" s="45"/>
      <c r="K100" s="25">
        <v>146.5</v>
      </c>
      <c r="L100" s="27"/>
      <c r="M100" s="14"/>
      <c r="N100" s="14"/>
      <c r="O100" s="25"/>
      <c r="P100" s="21"/>
    </row>
    <row r="101" spans="1:16" s="7" customFormat="1" ht="18" customHeight="1">
      <c r="A101" s="58"/>
      <c r="B101" s="53"/>
      <c r="C101" s="15" t="s">
        <v>10</v>
      </c>
      <c r="D101" s="16"/>
      <c r="E101" s="16"/>
      <c r="F101" s="26"/>
      <c r="G101" s="16"/>
      <c r="H101" s="34"/>
      <c r="I101" s="16">
        <v>300</v>
      </c>
      <c r="J101" s="28">
        <f aca="true" t="shared" si="1" ref="J101:J110">SUM(D101:I101)</f>
        <v>300</v>
      </c>
      <c r="K101" s="26">
        <f>K100+K99</f>
        <v>273.9</v>
      </c>
      <c r="L101" s="38"/>
      <c r="M101" s="26">
        <f>K101-J101</f>
        <v>-26.100000000000023</v>
      </c>
      <c r="N101" s="16">
        <v>120</v>
      </c>
      <c r="O101" s="26">
        <f>N101*M101</f>
        <v>-3132.0000000000027</v>
      </c>
      <c r="P101" s="22"/>
    </row>
    <row r="102" spans="1:16" s="6" customFormat="1" ht="18" customHeight="1">
      <c r="A102" s="58"/>
      <c r="B102" s="13" t="s">
        <v>16</v>
      </c>
      <c r="C102" s="13"/>
      <c r="D102" s="14"/>
      <c r="E102" s="14"/>
      <c r="F102" s="25"/>
      <c r="G102" s="14">
        <v>283.3</v>
      </c>
      <c r="H102" s="33"/>
      <c r="I102" s="33"/>
      <c r="J102" s="28">
        <f t="shared" si="1"/>
        <v>283.3</v>
      </c>
      <c r="K102" s="25">
        <v>325.2</v>
      </c>
      <c r="L102" s="27"/>
      <c r="M102" s="25">
        <f>K102-G102</f>
        <v>41.89999999999998</v>
      </c>
      <c r="N102" s="14">
        <v>120</v>
      </c>
      <c r="O102" s="26">
        <f>N102*M102</f>
        <v>5027.999999999997</v>
      </c>
      <c r="P102" s="21"/>
    </row>
    <row r="103" spans="1:16" s="6" customFormat="1" ht="18" customHeight="1">
      <c r="A103" s="58"/>
      <c r="B103" s="53" t="s">
        <v>75</v>
      </c>
      <c r="C103" s="13" t="s">
        <v>76</v>
      </c>
      <c r="D103" s="14">
        <v>164</v>
      </c>
      <c r="E103" s="14"/>
      <c r="F103" s="25"/>
      <c r="G103" s="14"/>
      <c r="H103" s="33"/>
      <c r="I103" s="33"/>
      <c r="J103" s="28">
        <f t="shared" si="1"/>
        <v>164</v>
      </c>
      <c r="K103" s="25"/>
      <c r="L103" s="27"/>
      <c r="M103" s="14"/>
      <c r="N103" s="14"/>
      <c r="O103" s="25"/>
      <c r="P103" s="21"/>
    </row>
    <row r="104" spans="1:16" s="6" customFormat="1" ht="18" customHeight="1">
      <c r="A104" s="58"/>
      <c r="B104" s="53"/>
      <c r="C104" s="13" t="s">
        <v>77</v>
      </c>
      <c r="D104" s="14">
        <v>94</v>
      </c>
      <c r="E104" s="14"/>
      <c r="F104" s="25"/>
      <c r="G104" s="14"/>
      <c r="H104" s="33"/>
      <c r="I104" s="33"/>
      <c r="J104" s="28">
        <f t="shared" si="1"/>
        <v>94</v>
      </c>
      <c r="K104" s="25"/>
      <c r="L104" s="27"/>
      <c r="M104" s="14"/>
      <c r="N104" s="14"/>
      <c r="O104" s="25"/>
      <c r="P104" s="21"/>
    </row>
    <row r="105" spans="1:16" s="7" customFormat="1" ht="18" customHeight="1">
      <c r="A105" s="58"/>
      <c r="B105" s="53"/>
      <c r="C105" s="15" t="s">
        <v>10</v>
      </c>
      <c r="D105" s="16">
        <f>SUM(D103:D104)</f>
        <v>258</v>
      </c>
      <c r="E105" s="16"/>
      <c r="F105" s="26"/>
      <c r="G105" s="16"/>
      <c r="H105" s="34"/>
      <c r="I105" s="16">
        <v>350</v>
      </c>
      <c r="J105" s="28">
        <f t="shared" si="1"/>
        <v>608</v>
      </c>
      <c r="K105" s="26">
        <v>576.1</v>
      </c>
      <c r="L105" s="38"/>
      <c r="M105" s="26">
        <f aca="true" t="shared" si="2" ref="M105:M110">K105-J105</f>
        <v>-31.899999999999977</v>
      </c>
      <c r="N105" s="16">
        <v>120</v>
      </c>
      <c r="O105" s="26">
        <f>N105*M105</f>
        <v>-3827.9999999999973</v>
      </c>
      <c r="P105" s="22"/>
    </row>
    <row r="106" spans="1:16" s="7" customFormat="1" ht="18" customHeight="1">
      <c r="A106" s="58"/>
      <c r="B106" s="20" t="s">
        <v>14</v>
      </c>
      <c r="C106" s="18" t="s">
        <v>10</v>
      </c>
      <c r="D106" s="16"/>
      <c r="E106" s="16"/>
      <c r="F106" s="26"/>
      <c r="G106" s="16"/>
      <c r="H106" s="16">
        <v>1957.58</v>
      </c>
      <c r="I106" s="34"/>
      <c r="J106" s="28">
        <f t="shared" si="1"/>
        <v>1957.58</v>
      </c>
      <c r="K106" s="26">
        <v>2056.1</v>
      </c>
      <c r="L106" s="38"/>
      <c r="M106" s="26">
        <f t="shared" si="2"/>
        <v>98.51999999999998</v>
      </c>
      <c r="N106" s="16">
        <v>120</v>
      </c>
      <c r="O106" s="26">
        <f>M106*N106</f>
        <v>11822.399999999998</v>
      </c>
      <c r="P106" s="22"/>
    </row>
    <row r="107" spans="1:17" s="3" customFormat="1" ht="18" customHeight="1">
      <c r="A107" s="59"/>
      <c r="B107" s="18" t="s">
        <v>127</v>
      </c>
      <c r="C107" s="16" t="s">
        <v>128</v>
      </c>
      <c r="D107" s="16">
        <f>D105+D106+D102+D101</f>
        <v>258</v>
      </c>
      <c r="E107" s="16">
        <v>48</v>
      </c>
      <c r="F107" s="26"/>
      <c r="G107" s="16">
        <f>G105+G106+G102+G101</f>
        <v>283.3</v>
      </c>
      <c r="H107" s="16">
        <f>H105+H106+H102+H101</f>
        <v>1957.58</v>
      </c>
      <c r="I107" s="16">
        <f>I106+I105+I101</f>
        <v>650</v>
      </c>
      <c r="J107" s="28">
        <f t="shared" si="1"/>
        <v>3196.88</v>
      </c>
      <c r="K107" s="26">
        <f>K101+K102+K105+K106</f>
        <v>3231.2999999999997</v>
      </c>
      <c r="L107" s="38"/>
      <c r="M107" s="26">
        <f t="shared" si="2"/>
        <v>34.41999999999962</v>
      </c>
      <c r="N107" s="16">
        <v>120</v>
      </c>
      <c r="O107" s="26">
        <f>M107*N107</f>
        <v>4130.399999999954</v>
      </c>
      <c r="P107" s="47"/>
      <c r="Q107" s="32"/>
    </row>
    <row r="108" spans="1:17" s="17" customFormat="1" ht="18" customHeight="1">
      <c r="A108" s="56" t="s">
        <v>78</v>
      </c>
      <c r="B108" s="13" t="s">
        <v>79</v>
      </c>
      <c r="C108" s="14"/>
      <c r="D108" s="14">
        <v>108</v>
      </c>
      <c r="E108" s="14"/>
      <c r="F108" s="25"/>
      <c r="G108" s="14">
        <v>34.8</v>
      </c>
      <c r="H108" s="14"/>
      <c r="I108" s="33"/>
      <c r="J108" s="45">
        <f t="shared" si="1"/>
        <v>142.8</v>
      </c>
      <c r="K108" s="25">
        <v>810.5</v>
      </c>
      <c r="L108" s="27"/>
      <c r="M108" s="25">
        <f t="shared" si="2"/>
        <v>667.7</v>
      </c>
      <c r="N108" s="14">
        <v>120</v>
      </c>
      <c r="O108" s="25">
        <f aca="true" t="shared" si="3" ref="O108:O116">M108*N108</f>
        <v>80124</v>
      </c>
      <c r="P108" s="21"/>
      <c r="Q108" s="30"/>
    </row>
    <row r="109" spans="1:16" s="17" customFormat="1" ht="30" customHeight="1">
      <c r="A109" s="56"/>
      <c r="B109" s="13" t="s">
        <v>80</v>
      </c>
      <c r="C109" s="14"/>
      <c r="D109" s="14">
        <v>42</v>
      </c>
      <c r="E109" s="14"/>
      <c r="F109" s="25"/>
      <c r="G109" s="14">
        <v>11.6</v>
      </c>
      <c r="H109" s="14"/>
      <c r="I109" s="33"/>
      <c r="J109" s="45">
        <f t="shared" si="1"/>
        <v>53.6</v>
      </c>
      <c r="K109" s="25">
        <v>64.8</v>
      </c>
      <c r="L109" s="39"/>
      <c r="M109" s="25">
        <f t="shared" si="2"/>
        <v>11.199999999999996</v>
      </c>
      <c r="N109" s="14">
        <v>120</v>
      </c>
      <c r="O109" s="25">
        <f t="shared" si="3"/>
        <v>1343.9999999999995</v>
      </c>
      <c r="P109" s="21"/>
    </row>
    <row r="110" spans="1:16" s="17" customFormat="1" ht="22.5" customHeight="1">
      <c r="A110" s="56"/>
      <c r="B110" s="13" t="s">
        <v>81</v>
      </c>
      <c r="C110" s="14"/>
      <c r="D110" s="14">
        <v>46</v>
      </c>
      <c r="E110" s="14"/>
      <c r="F110" s="25"/>
      <c r="G110" s="14">
        <v>20.3</v>
      </c>
      <c r="H110" s="14"/>
      <c r="I110" s="33"/>
      <c r="J110" s="45">
        <f t="shared" si="1"/>
        <v>66.3</v>
      </c>
      <c r="K110" s="14">
        <v>237.6</v>
      </c>
      <c r="L110" s="39"/>
      <c r="M110" s="14">
        <f t="shared" si="2"/>
        <v>171.3</v>
      </c>
      <c r="N110" s="14">
        <v>120</v>
      </c>
      <c r="O110" s="25">
        <f t="shared" si="3"/>
        <v>20556</v>
      </c>
      <c r="P110" s="21"/>
    </row>
    <row r="111" spans="1:16" s="3" customFormat="1" ht="18" customHeight="1">
      <c r="A111" s="56"/>
      <c r="B111" s="15"/>
      <c r="C111" s="16" t="s">
        <v>10</v>
      </c>
      <c r="D111" s="16">
        <f>SUM(D108:D110)</f>
        <v>196</v>
      </c>
      <c r="E111" s="16"/>
      <c r="F111" s="26"/>
      <c r="G111" s="16">
        <f>SUM(G108:G110)</f>
        <v>66.7</v>
      </c>
      <c r="H111" s="16"/>
      <c r="I111" s="34"/>
      <c r="J111" s="28">
        <f>SUM(J108:J110)</f>
        <v>262.7</v>
      </c>
      <c r="K111" s="26">
        <f>SUM(K108:K110)</f>
        <v>1112.8999999999999</v>
      </c>
      <c r="L111" s="38"/>
      <c r="M111" s="26">
        <f>SUM(M108:M110)</f>
        <v>850.2</v>
      </c>
      <c r="N111" s="16">
        <v>120</v>
      </c>
      <c r="O111" s="25">
        <f t="shared" si="3"/>
        <v>102024</v>
      </c>
      <c r="P111" s="23"/>
    </row>
    <row r="112" spans="1:16" s="17" customFormat="1" ht="30" customHeight="1">
      <c r="A112" s="53" t="s">
        <v>82</v>
      </c>
      <c r="B112" s="19" t="s">
        <v>111</v>
      </c>
      <c r="C112" s="14"/>
      <c r="D112" s="14"/>
      <c r="E112" s="14"/>
      <c r="F112" s="25"/>
      <c r="G112" s="14"/>
      <c r="H112" s="14"/>
      <c r="I112" s="33"/>
      <c r="J112" s="45"/>
      <c r="K112" s="25">
        <v>316.8</v>
      </c>
      <c r="L112" s="13"/>
      <c r="M112" s="14">
        <v>316.8</v>
      </c>
      <c r="N112" s="14">
        <v>20</v>
      </c>
      <c r="O112" s="25">
        <f t="shared" si="3"/>
        <v>6336</v>
      </c>
      <c r="P112" s="21"/>
    </row>
    <row r="113" spans="1:16" s="17" customFormat="1" ht="30" customHeight="1">
      <c r="A113" s="53"/>
      <c r="B113" s="19" t="s">
        <v>83</v>
      </c>
      <c r="C113" s="14"/>
      <c r="D113" s="14"/>
      <c r="E113" s="14"/>
      <c r="F113" s="25"/>
      <c r="G113" s="14"/>
      <c r="H113" s="14"/>
      <c r="I113" s="33"/>
      <c r="J113" s="45"/>
      <c r="K113" s="25">
        <v>38.88</v>
      </c>
      <c r="L113" s="27"/>
      <c r="M113" s="25">
        <v>38.88</v>
      </c>
      <c r="N113" s="14">
        <v>20</v>
      </c>
      <c r="O113" s="25">
        <f t="shared" si="3"/>
        <v>777.6</v>
      </c>
      <c r="P113" s="21"/>
    </row>
    <row r="114" spans="1:16" s="17" customFormat="1" ht="30" customHeight="1">
      <c r="A114" s="53"/>
      <c r="B114" s="19" t="s">
        <v>83</v>
      </c>
      <c r="C114" s="14"/>
      <c r="D114" s="14"/>
      <c r="E114" s="14"/>
      <c r="F114" s="25"/>
      <c r="G114" s="14"/>
      <c r="H114" s="14"/>
      <c r="I114" s="33"/>
      <c r="J114" s="45"/>
      <c r="K114" s="25">
        <v>38.88</v>
      </c>
      <c r="L114" s="27"/>
      <c r="M114" s="25">
        <v>38.88</v>
      </c>
      <c r="N114" s="14">
        <v>20</v>
      </c>
      <c r="O114" s="25">
        <f t="shared" si="3"/>
        <v>777.6</v>
      </c>
      <c r="P114" s="21"/>
    </row>
    <row r="115" spans="1:16" s="17" customFormat="1" ht="30" customHeight="1">
      <c r="A115" s="53"/>
      <c r="B115" s="19" t="s">
        <v>84</v>
      </c>
      <c r="C115" s="14"/>
      <c r="D115" s="14"/>
      <c r="E115" s="14"/>
      <c r="F115" s="25"/>
      <c r="G115" s="14"/>
      <c r="H115" s="14"/>
      <c r="I115" s="33"/>
      <c r="J115" s="45"/>
      <c r="K115" s="25">
        <v>36</v>
      </c>
      <c r="L115" s="27"/>
      <c r="M115" s="14">
        <v>36</v>
      </c>
      <c r="N115" s="14">
        <v>20</v>
      </c>
      <c r="O115" s="25">
        <f t="shared" si="3"/>
        <v>720</v>
      </c>
      <c r="P115" s="21"/>
    </row>
    <row r="116" spans="1:16" s="17" customFormat="1" ht="30" customHeight="1">
      <c r="A116" s="53"/>
      <c r="B116" s="19" t="s">
        <v>109</v>
      </c>
      <c r="C116" s="14"/>
      <c r="D116" s="14"/>
      <c r="E116" s="14"/>
      <c r="F116" s="25"/>
      <c r="G116" s="14"/>
      <c r="H116" s="14"/>
      <c r="I116" s="33"/>
      <c r="J116" s="45"/>
      <c r="K116" s="25">
        <v>274.9</v>
      </c>
      <c r="L116" s="27"/>
      <c r="M116" s="14">
        <v>274.9</v>
      </c>
      <c r="N116" s="14">
        <v>120</v>
      </c>
      <c r="O116" s="25">
        <f t="shared" si="3"/>
        <v>32988</v>
      </c>
      <c r="P116" s="21"/>
    </row>
    <row r="117" spans="1:17" s="3" customFormat="1" ht="18" customHeight="1">
      <c r="A117" s="53"/>
      <c r="B117" s="16"/>
      <c r="C117" s="16" t="s">
        <v>10</v>
      </c>
      <c r="D117" s="16"/>
      <c r="E117" s="16"/>
      <c r="F117" s="26"/>
      <c r="G117" s="16"/>
      <c r="H117" s="16"/>
      <c r="I117" s="34"/>
      <c r="J117" s="28"/>
      <c r="K117" s="26">
        <f>SUM(K112:K116)</f>
        <v>705.46</v>
      </c>
      <c r="L117" s="38"/>
      <c r="M117" s="16">
        <f>SUM(M112:M116)</f>
        <v>705.46</v>
      </c>
      <c r="N117" s="16"/>
      <c r="O117" s="26">
        <f>SUM(O112:O116)</f>
        <v>41599.2</v>
      </c>
      <c r="P117" s="22"/>
      <c r="Q117" s="32"/>
    </row>
    <row r="118" spans="1:16" s="3" customFormat="1" ht="18" customHeight="1">
      <c r="A118" s="16" t="s">
        <v>12</v>
      </c>
      <c r="B118" s="16"/>
      <c r="C118" s="16"/>
      <c r="D118" s="16">
        <f>D111+D96+D107</f>
        <v>1156</v>
      </c>
      <c r="E118" s="16">
        <f>E96+E101+E107</f>
        <v>1258.5</v>
      </c>
      <c r="F118" s="26">
        <f>F96+F101+F107</f>
        <v>400.03166666666664</v>
      </c>
      <c r="G118" s="16">
        <f>G111+G107</f>
        <v>350</v>
      </c>
      <c r="H118" s="16">
        <f>H111+H107</f>
        <v>1957.58</v>
      </c>
      <c r="I118" s="16">
        <f>I111+I107</f>
        <v>650</v>
      </c>
      <c r="J118" s="28">
        <f>J111+J107+J96</f>
        <v>5772.111666666667</v>
      </c>
      <c r="K118" s="42">
        <f>K117+K111+K107+K96</f>
        <v>7080.59</v>
      </c>
      <c r="L118" s="38"/>
      <c r="M118" s="16"/>
      <c r="N118" s="16"/>
      <c r="O118" s="26">
        <f>O117+O111+O107+O96</f>
        <v>113961.39999999997</v>
      </c>
      <c r="P118" s="22"/>
    </row>
    <row r="119" spans="11:17" ht="14.25">
      <c r="K119" s="43">
        <v>7635.05</v>
      </c>
      <c r="Q119" s="4"/>
    </row>
    <row r="120" spans="11:17" ht="14.25">
      <c r="K120" s="30">
        <f>K119-K118</f>
        <v>554.46</v>
      </c>
      <c r="O120" s="31"/>
      <c r="Q120" s="4"/>
    </row>
    <row r="121" ht="25.5" customHeight="1">
      <c r="Q121" s="4"/>
    </row>
    <row r="124" ht="14.25">
      <c r="G124" s="5"/>
    </row>
    <row r="128" ht="14.25">
      <c r="B128" s="29"/>
    </row>
    <row r="129" ht="14.25">
      <c r="B129" s="29"/>
    </row>
    <row r="130" spans="3:4" ht="14.25">
      <c r="C130" s="30"/>
      <c r="D130" s="5"/>
    </row>
  </sheetData>
  <mergeCells count="41">
    <mergeCell ref="L41:L42"/>
    <mergeCell ref="C97:C99"/>
    <mergeCell ref="B103:B105"/>
    <mergeCell ref="A44:A61"/>
    <mergeCell ref="B44:B61"/>
    <mergeCell ref="B62:B77"/>
    <mergeCell ref="B78:B85"/>
    <mergeCell ref="B86:B95"/>
    <mergeCell ref="A62:A77"/>
    <mergeCell ref="A78:A95"/>
    <mergeCell ref="A108:A111"/>
    <mergeCell ref="A112:A117"/>
    <mergeCell ref="A97:A107"/>
    <mergeCell ref="B97:B101"/>
    <mergeCell ref="L3:L18"/>
    <mergeCell ref="L19:L23"/>
    <mergeCell ref="L28:L29"/>
    <mergeCell ref="L34:L39"/>
    <mergeCell ref="A3:A43"/>
    <mergeCell ref="B3:B24"/>
    <mergeCell ref="B25:B33"/>
    <mergeCell ref="B34:B43"/>
    <mergeCell ref="L62:L63"/>
    <mergeCell ref="L97:L99"/>
    <mergeCell ref="L72:L73"/>
    <mergeCell ref="L74:L76"/>
    <mergeCell ref="L78:L82"/>
    <mergeCell ref="L83:L84"/>
    <mergeCell ref="L86:L89"/>
    <mergeCell ref="L90:L91"/>
    <mergeCell ref="L92:L94"/>
    <mergeCell ref="L58:L60"/>
    <mergeCell ref="A1:P1"/>
    <mergeCell ref="L64:L65"/>
    <mergeCell ref="L67:L71"/>
    <mergeCell ref="L25:L27"/>
    <mergeCell ref="L30:L32"/>
    <mergeCell ref="L44:L45"/>
    <mergeCell ref="L46:L48"/>
    <mergeCell ref="L49:L54"/>
    <mergeCell ref="L55:L57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2013-12-02T02:29:42Z</cp:lastPrinted>
  <dcterms:created xsi:type="dcterms:W3CDTF">1996-12-17T01:32:42Z</dcterms:created>
  <dcterms:modified xsi:type="dcterms:W3CDTF">2013-12-02T02:33:23Z</dcterms:modified>
  <cp:category/>
  <cp:version/>
  <cp:contentType/>
  <cp:contentStatus/>
</cp:coreProperties>
</file>